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2\INFORMACION FINANCIERA\CUENTA PUBLICA 2022\"/>
    </mc:Choice>
  </mc:AlternateContent>
  <xr:revisionPtr revIDLastSave="0" documentId="13_ncr:1_{93206199-6429-49AA-96E2-8D23437EAF8B}" xr6:coauthVersionLast="47" xr6:coauthVersionMax="47" xr10:uidLastSave="{00000000-0000-0000-0000-000000000000}"/>
  <bookViews>
    <workbookView xWindow="-120" yWindow="-120" windowWidth="29040" windowHeight="15720" tabRatio="863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  <definedName name="_xlnm.Print_Area" localSheetId="10">Conciliacion_Eg!$A$1:$C$51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C46" i="60" l="1"/>
  <c r="D62" i="59"/>
  <c r="E62" i="59"/>
  <c r="D28" i="62" l="1"/>
  <c r="C28" i="62"/>
  <c r="D58" i="62" l="1"/>
  <c r="C58" i="62"/>
  <c r="D56" i="62"/>
  <c r="C56" i="62"/>
  <c r="D54" i="62"/>
  <c r="C54" i="62"/>
  <c r="D52" i="62"/>
  <c r="C52" i="62"/>
  <c r="D50" i="62"/>
  <c r="C50" i="62"/>
  <c r="D125" i="62"/>
  <c r="C125" i="62"/>
  <c r="D117" i="62"/>
  <c r="C117" i="62"/>
  <c r="D115" i="62"/>
  <c r="C115" i="62"/>
  <c r="D113" i="62"/>
  <c r="C113" i="62"/>
  <c r="D107" i="62"/>
  <c r="C107" i="62"/>
  <c r="D104" i="62"/>
  <c r="D103" i="62" s="1"/>
  <c r="D102" i="62" s="1"/>
  <c r="C104" i="62"/>
  <c r="C103" i="62" s="1"/>
  <c r="C102" i="62" s="1"/>
  <c r="D96" i="62"/>
  <c r="C96" i="62"/>
  <c r="D94" i="62"/>
  <c r="D93" i="62" s="1"/>
  <c r="C94" i="62"/>
  <c r="C93" i="62" s="1"/>
  <c r="D84" i="62"/>
  <c r="C84" i="62"/>
  <c r="D82" i="62"/>
  <c r="C82" i="62"/>
  <c r="D80" i="62"/>
  <c r="C80" i="62"/>
  <c r="D74" i="62"/>
  <c r="C74" i="62"/>
  <c r="D71" i="62"/>
  <c r="C71" i="62"/>
  <c r="D62" i="62"/>
  <c r="D61" i="62" s="1"/>
  <c r="C62" i="62"/>
  <c r="C61" i="62" l="1"/>
  <c r="D49" i="62"/>
  <c r="C49" i="62"/>
  <c r="D48" i="62" l="1"/>
  <c r="D135" i="62" s="1"/>
  <c r="C48" i="62"/>
  <c r="C135" i="62" s="1"/>
  <c r="D37" i="62"/>
  <c r="C37" i="62"/>
  <c r="D20" i="62"/>
  <c r="C20" i="62"/>
  <c r="D43" i="62" l="1"/>
  <c r="C43" i="62"/>
  <c r="D15" i="62" l="1"/>
  <c r="C15" i="62"/>
  <c r="C25" i="61" l="1"/>
  <c r="C21" i="61"/>
  <c r="C16" i="61"/>
  <c r="C204" i="60" l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99" i="60" l="1"/>
  <c r="C185" i="60"/>
  <c r="C170" i="60"/>
  <c r="C160" i="60"/>
  <c r="C127" i="60"/>
  <c r="C214" i="60"/>
  <c r="C215" i="60"/>
  <c r="C87" i="60"/>
  <c r="C85" i="60"/>
  <c r="C83" i="60"/>
  <c r="C77" i="60"/>
  <c r="C74" i="60"/>
  <c r="C65" i="60"/>
  <c r="C59" i="60"/>
  <c r="C98" i="60" l="1"/>
  <c r="C73" i="60"/>
  <c r="C58" i="60"/>
  <c r="C37" i="60" l="1"/>
  <c r="C34" i="60"/>
  <c r="C28" i="60"/>
  <c r="C25" i="60"/>
  <c r="C19" i="60"/>
  <c r="C9" i="60"/>
  <c r="C8" i="60" l="1"/>
  <c r="E54" i="59"/>
  <c r="D54" i="59"/>
  <c r="E80" i="59" l="1"/>
  <c r="D80" i="59"/>
  <c r="E74" i="59"/>
  <c r="D74" i="59"/>
  <c r="G113" i="59" l="1"/>
  <c r="F113" i="59"/>
  <c r="E113" i="59"/>
  <c r="D113" i="59"/>
  <c r="G103" i="59"/>
  <c r="F103" i="59"/>
  <c r="E103" i="59"/>
  <c r="D103" i="59"/>
  <c r="C139" i="59" l="1"/>
  <c r="C127" i="59"/>
  <c r="C120" i="59"/>
  <c r="C113" i="59"/>
  <c r="C103" i="59"/>
  <c r="C96" i="59"/>
  <c r="C90" i="59"/>
  <c r="C80" i="59"/>
  <c r="C74" i="59"/>
  <c r="C62" i="59"/>
  <c r="C54" i="59"/>
  <c r="C41" i="59"/>
  <c r="C32" i="59"/>
  <c r="A1" i="59" l="1"/>
  <c r="A1" i="64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E1" i="61" l="1"/>
  <c r="H1" i="59"/>
  <c r="E3" i="61"/>
  <c r="E2" i="61"/>
  <c r="E3" i="60"/>
  <c r="C30" i="64" l="1"/>
  <c r="C7" i="64"/>
  <c r="C15" i="63"/>
  <c r="C7" i="63"/>
  <c r="H3" i="65"/>
  <c r="H2" i="65"/>
  <c r="H1" i="65"/>
  <c r="E2" i="60"/>
  <c r="E1" i="60"/>
  <c r="H3" i="59"/>
  <c r="H2" i="59"/>
  <c r="A3" i="65"/>
  <c r="A1" i="65"/>
  <c r="A3" i="59"/>
  <c r="A3" i="61" s="1"/>
  <c r="E14" i="59"/>
  <c r="F14" i="59" s="1"/>
  <c r="G14" i="59" s="1"/>
  <c r="C39" i="64" l="1"/>
  <c r="C20" i="63"/>
  <c r="A3" i="64"/>
  <c r="A3" i="63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<sst xmlns="http://schemas.openxmlformats.org/spreadsheetml/2006/main" count="971" uniqueCount="679">
  <si>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</si>
  <si>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</si>
  <si>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</si>
  <si>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</si>
  <si>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</si>
  <si>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</si>
  <si>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</si>
  <si>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</si>
  <si>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</si>
  <si>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</si>
  <si>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</si>
  <si>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</si>
  <si>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</si>
  <si>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</si>
  <si>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</si>
  <si>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</si>
  <si>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</si>
  <si>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</si>
  <si>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</si>
  <si>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</si>
  <si>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</si>
  <si>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</si>
  <si>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</si>
  <si>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</si>
  <si>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</si>
  <si>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</si>
  <si>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</si>
  <si>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</si>
  <si>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</si>
  <si>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</si>
  <si>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</si>
  <si>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</si>
  <si>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</si>
  <si>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</si>
  <si>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</si>
  <si>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</si>
  <si>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</si>
  <si>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</si>
  <si>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</si>
  <si>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</si>
  <si>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</si>
  <si>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</si>
  <si>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</si>
  <si>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</si>
  <si>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</si>
  <si>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</si>
  <si>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</si>
  <si>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</si>
  <si>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</si>
  <si>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</si>
  <si>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</si>
  <si>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</si>
  <si>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</si>
  <si>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</si>
  <si>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</si>
  <si>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</si>
  <si>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</si>
  <si>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</si>
  <si>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</si>
  <si>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</si>
  <si>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</si>
  <si>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</si>
  <si>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</si>
  <si>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</si>
  <si>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</si>
  <si>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</si>
  <si>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</si>
  <si>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</si>
  <si>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</si>
  <si>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</si>
  <si>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</si>
  <si>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</si>
  <si>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</si>
  <si>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</si>
  <si>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</si>
  <si>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</si>
  <si>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</si>
  <si>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</si>
  <si>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</si>
  <si>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</si>
  <si>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</si>
  <si>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</si>
  <si>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</si>
  <si>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</si>
  <si>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</si>
  <si>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</si>
  <si>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</si>
  <si>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</si>
  <si>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</si>
  <si>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</si>
  <si>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</si>
  <si>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</si>
  <si>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</si>
  <si>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</si>
  <si>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</si>
  <si>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</si>
  <si>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</si>
  <si>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</si>
  <si>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</si>
  <si>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</si>
  <si>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</si>
  <si>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</si>
  <si>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</si>
  <si>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</si>
  <si>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</si>
  <si>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</si>
  <si>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</si>
  <si>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</si>
  <si>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</si>
  <si>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</si>
  <si>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</si>
  <si>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</si>
  <si>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</si>
  <si>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</si>
  <si>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</si>
  <si>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</si>
  <si>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</si>
  <si>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</si>
  <si>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</si>
  <si>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</si>
  <si>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</si>
  <si>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</si>
  <si>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</si>
  <si>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</si>
  <si>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</si>
  <si>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</si>
  <si>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</si>
  <si>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</si>
  <si>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</si>
  <si>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</si>
  <si>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</si>
  <si>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</si>
  <si>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</si>
  <si>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</si>
  <si>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</si>
  <si>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</si>
  <si>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</si>
  <si>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</si>
  <si>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</si>
  <si>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</si>
  <si>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</si>
  <si>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</si>
  <si>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</si>
  <si>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</si>
  <si>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</si>
  <si>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</si>
  <si>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</si>
  <si>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</si>
  <si>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</si>
  <si>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</si>
  <si>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</si>
  <si>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</si>
  <si>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</si>
  <si>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</si>
  <si>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</si>
  <si>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</si>
  <si>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</si>
  <si>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</si>
  <si>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</si>
  <si>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</si>
  <si>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</si>
  <si>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</si>
  <si>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</si>
  <si>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</si>
  <si>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</si>
  <si>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</si>
  <si>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</si>
  <si>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</si>
  <si>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</si>
  <si>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</si>
  <si>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</si>
  <si>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</si>
  <si>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</si>
  <si>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</si>
  <si>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</si>
  <si>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</si>
  <si>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</si>
  <si>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</si>
  <si>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</si>
  <si>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</si>
  <si>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</si>
  <si>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</si>
  <si>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</si>
  <si>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</si>
  <si>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</si>
  <si>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</si>
  <si>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</si>
  <si>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</si>
  <si>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</si>
  <si>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</si>
  <si>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</si>
  <si>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</si>
  <si>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</si>
  <si>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</si>
  <si>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</si>
  <si>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</si>
  <si>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</si>
  <si>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</si>
  <si>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</si>
  <si>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</si>
  <si>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</si>
  <si>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</si>
  <si>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</si>
  <si>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</si>
  <si>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</si>
  <si>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</si>
  <si>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</si>
  <si>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</si>
  <si>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</si>
  <si>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</si>
  <si>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</si>
  <si>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</si>
  <si>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</si>
  <si>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</si>
  <si>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</si>
  <si>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</si>
  <si>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</si>
  <si>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</si>
  <si>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</si>
  <si>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</si>
  <si>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</si>
  <si>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</si>
  <si>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</si>
  <si>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</si>
  <si>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</si>
  <si>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</si>
  <si>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</si>
  <si>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</si>
  <si>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</si>
  <si>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</si>
  <si>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</si>
  <si>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</si>
  <si>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</si>
  <si>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</si>
  <si>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</si>
  <si>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</si>
  <si>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</si>
  <si>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</si>
  <si>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</si>
  <si>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</si>
  <si>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</si>
  <si>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</si>
  <si>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</si>
  <si>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</si>
  <si>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</si>
  <si>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</si>
  <si>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</si>
  <si>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</si>
  <si>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</si>
  <si>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</si>
  <si>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</si>
  <si>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</si>
  <si>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</si>
  <si>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</si>
  <si>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</si>
  <si>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</si>
  <si>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</si>
  <si>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</si>
  <si>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</si>
  <si>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</si>
  <si>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</si>
  <si>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</si>
  <si>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</si>
  <si>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</si>
  <si>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</si>
  <si>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</si>
  <si>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</si>
  <si>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</si>
  <si>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</si>
  <si>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</si>
  <si>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</si>
  <si>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</si>
  <si>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</si>
  <si>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</si>
  <si>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</si>
  <si>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</si>
  <si>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</si>
  <si>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</si>
  <si>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</si>
  <si>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</si>
  <si>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</si>
  <si>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</si>
  <si>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</si>
  <si>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</si>
  <si>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</si>
  <si>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</si>
  <si>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</si>
  <si>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</si>
  <si>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</si>
  <si>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</si>
  <si>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</si>
  <si>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</si>
  <si>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</si>
  <si>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</si>
  <si>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</si>
  <si>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</si>
  <si>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</si>
  <si>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</si>
  <si>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</si>
  <si>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</si>
  <si>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</si>
  <si>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</si>
  <si>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</si>
  <si>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</si>
  <si>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</si>
  <si>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</si>
  <si>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</si>
  <si>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</si>
  <si>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</si>
  <si>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</si>
  <si>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</si>
  <si>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</si>
  <si>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</si>
  <si>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</si>
  <si>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</si>
  <si>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</si>
  <si>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</si>
  <si>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</si>
  <si>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</si>
  <si>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</si>
  <si>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</si>
  <si>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</si>
  <si>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</si>
  <si>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</si>
  <si>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</si>
  <si>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</si>
  <si>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</si>
  <si>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</si>
  <si>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</si>
  <si>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</si>
  <si>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</si>
  <si>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</si>
  <si>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</si>
  <si>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</si>
  <si>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</si>
  <si>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</si>
  <si>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</si>
  <si>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</si>
  <si>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</si>
  <si>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</si>
  <si>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</si>
  <si>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</si>
  <si>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</si>
  <si>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</si>
  <si>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</si>
  <si>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</si>
  <si>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</si>
  <si>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</si>
  <si>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</si>
  <si>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</si>
  <si>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</si>
  <si>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</si>
  <si>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</si>
  <si>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</si>
  <si>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</si>
  <si>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</si>
  <si>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</si>
  <si>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</si>
  <si>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</si>
  <si>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</si>
  <si>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</si>
  <si>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</si>
  <si>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</si>
  <si>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</si>
  <si>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</si>
  <si>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</si>
  <si>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</si>
  <si>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</si>
  <si>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</si>
  <si>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</si>
  <si>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</si>
  <si>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</si>
  <si>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</si>
  <si>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</si>
  <si>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</si>
  <si>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</si>
  <si>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</si>
  <si>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</si>
  <si>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</si>
  <si>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</si>
  <si>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</si>
  <si>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</si>
  <si>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</si>
  <si>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</si>
  <si>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</si>
  <si>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</si>
  <si>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</si>
  <si>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</si>
  <si>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</si>
  <si>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</si>
  <si>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</si>
  <si>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</si>
  <si>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</si>
  <si>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</si>
  <si>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</si>
  <si>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</si>
  <si>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</si>
  <si>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</si>
  <si>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</si>
  <si>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</si>
  <si>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</si>
  <si>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</si>
  <si>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</si>
  <si>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</si>
  <si>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</si>
  <si>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</si>
  <si>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</si>
  <si>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</si>
  <si>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</si>
  <si>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</si>
  <si>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</si>
  <si>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</si>
  <si>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</si>
  <si>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</si>
  <si>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</si>
  <si>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</si>
  <si>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</si>
  <si>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</si>
  <si>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</si>
  <si>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</si>
  <si>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</si>
  <si>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</si>
  <si>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</si>
  <si>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</si>
  <si>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</si>
  <si>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</si>
  <si>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</si>
  <si>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</si>
  <si>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</si>
  <si>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</si>
  <si>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</si>
  <si>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</si>
  <si>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</si>
  <si>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</si>
  <si>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</si>
  <si>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</si>
  <si>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</si>
  <si>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</si>
  <si>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</si>
  <si>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</si>
  <si>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</si>
  <si>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</si>
  <si>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</si>
  <si>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</si>
  <si>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</si>
  <si>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</si>
  <si>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</si>
  <si>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</si>
  <si>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</si>
  <si>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</si>
  <si>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</si>
  <si>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</si>
  <si>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</si>
  <si>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</si>
  <si>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</si>
  <si>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</si>
  <si>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</si>
  <si>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</si>
  <si>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</si>
  <si>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</si>
  <si>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</si>
  <si>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</si>
  <si>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</si>
  <si>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</si>
  <si>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</si>
  <si>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</si>
  <si>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</si>
  <si>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</si>
  <si>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</si>
  <si>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</si>
  <si>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</si>
  <si>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</si>
  <si>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</si>
  <si>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</si>
  <si>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</si>
  <si>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</si>
  <si>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</si>
  <si>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</si>
  <si>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</si>
  <si>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</si>
  <si>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</si>
  <si>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</si>
  <si>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</si>
  <si>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</si>
  <si>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</si>
  <si>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</si>
  <si>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</si>
  <si>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</si>
  <si>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</si>
  <si>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</si>
  <si>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</si>
  <si>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</si>
  <si>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</si>
  <si>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</si>
  <si>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</si>
  <si>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</si>
  <si>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</si>
  <si>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</si>
  <si>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</si>
  <si>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</si>
  <si>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</si>
  <si>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</si>
  <si>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</si>
  <si>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</si>
  <si>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</si>
  <si>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</si>
  <si>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</si>
  <si>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</si>
  <si>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</si>
  <si>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</si>
  <si>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</si>
  <si>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</si>
  <si>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</si>
  <si>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</si>
  <si>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</si>
  <si>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</si>
  <si>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</si>
  <si>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</si>
  <si>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</si>
  <si>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</si>
  <si>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</si>
  <si>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</si>
  <si>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</si>
  <si>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</si>
  <si>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</si>
  <si>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</si>
  <si>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</si>
  <si>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</si>
  <si>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</si>
  <si>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</si>
  <si>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</si>
  <si>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</si>
  <si>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</si>
  <si>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</si>
  <si>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</si>
  <si>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</si>
  <si>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</si>
  <si>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</si>
  <si>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</si>
  <si>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</si>
  <si>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</si>
  <si>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</si>
  <si>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</si>
  <si>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</si>
  <si>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</si>
  <si>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</si>
  <si>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</si>
  <si>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</si>
  <si>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</si>
  <si>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</si>
  <si>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</si>
  <si>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</si>
  <si>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</si>
  <si>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</si>
  <si>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</si>
  <si>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</si>
  <si>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</si>
  <si>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</si>
  <si>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</si>
  <si>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</si>
  <si>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</si>
  <si>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</si>
  <si>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</si>
  <si>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</si>
  <si>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</si>
  <si>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</si>
  <si>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</si>
  <si>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</si>
  <si>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</si>
  <si>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</si>
  <si>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</si>
  <si>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</si>
  <si>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</si>
  <si>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</si>
  <si>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</si>
  <si>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</si>
  <si>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</si>
  <si>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4. Total de Gasto Contable (4 = 1 - 2 + 3)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</si>
  <si>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</si>
  <si>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</si>
  <si>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</si>
  <si>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</si>
  <si>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</si>
  <si>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</si>
  <si>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</si>
  <si>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</si>
  <si>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</si>
  <si>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</si>
  <si>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</si>
  <si>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</si>
  <si>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</si>
  <si>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</si>
  <si>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</si>
  <si>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</si>
  <si>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</si>
  <si>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</si>
  <si>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</si>
  <si>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</si>
  <si>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</si>
  <si>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</si>
  <si>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</si>
  <si>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</si>
  <si>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</si>
  <si>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</si>
  <si>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</si>
  <si>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</si>
  <si>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</si>
  <si>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</si>
  <si>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</si>
  <si>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</si>
  <si>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</si>
  <si>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</si>
  <si>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</si>
  <si>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</si>
  <si>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</si>
  <si>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</si>
  <si>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</si>
  <si>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</si>
  <si>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</si>
  <si>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</si>
  <si>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</si>
  <si>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</si>
  <si>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</si>
  <si>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</si>
  <si>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</si>
  <si>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</si>
  <si>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</si>
  <si>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</si>
  <si>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</si>
  <si>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</si>
  <si>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</si>
  <si>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</si>
  <si>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</si>
  <si>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</si>
  <si>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</si>
  <si>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</si>
  <si>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</si>
  <si>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</si>
  <si>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</si>
  <si>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</si>
  <si>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</si>
  <si>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</si>
  <si>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</si>
  <si>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</si>
  <si>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</si>
  <si>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</si>
  <si>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</si>
  <si>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</si>
  <si>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</si>
  <si>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</si>
  <si>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</si>
  <si>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Instituto Municipal de Vivienda de León, Guanajuato (IMUVI)</t>
  </si>
  <si>
    <t>Si es factible de cobro</t>
  </si>
  <si>
    <t>Particulares</t>
  </si>
  <si>
    <t>Ahorros previos que realizan personas que quieren obtene algún tipo de crédito que otorga el IMUVI y la administración del fondo de ahorro de los trabajadores del Instituto Municipal de Vivienda de León, Guanajuato (IMUVI)</t>
  </si>
  <si>
    <t>Factibles de pago</t>
  </si>
  <si>
    <t>Del total de las cuentas por cobrar se determinan cuales ya son incobrables en su totalidad, pero se continuan con las gestiones para tratar de llevar a cabo la cobranza o recuperar el bien</t>
  </si>
  <si>
    <t>La vigencia de la licencia se divide entre el número de meses para amortizar</t>
  </si>
  <si>
    <t>No aplica</t>
  </si>
  <si>
    <t>En uso</t>
  </si>
  <si>
    <t>Línea recta</t>
  </si>
  <si>
    <t>Se registra de forma mensual la depreciación</t>
  </si>
  <si>
    <t>Se integra por todos los conceptos que utilizados para la construcción o introducción de servicios</t>
  </si>
  <si>
    <t>Costo de construcción por metro cuadrado</t>
  </si>
  <si>
    <t>Es el costo real de construcción</t>
  </si>
  <si>
    <t>Se integra a la producción del proceso con el valor de adquisición</t>
  </si>
  <si>
    <t>Última compra</t>
  </si>
  <si>
    <t>Ingresos por ventas y/o por por disposiones administrativas</t>
  </si>
  <si>
    <t>Subsidio municipal</t>
  </si>
  <si>
    <t>Ingresos financieros</t>
  </si>
  <si>
    <t>Ingresos generados por el cobro de intereses devengados y rendimientos bancarios</t>
  </si>
  <si>
    <t>Ingresos varios</t>
  </si>
  <si>
    <t>Otros ingresos cobrados no clasificados</t>
  </si>
  <si>
    <t>Municipal</t>
  </si>
  <si>
    <t>Donaciones</t>
  </si>
  <si>
    <t>Resultado del ejercicio</t>
  </si>
  <si>
    <t>Resultados de ejercicios anteriores</t>
  </si>
  <si>
    <t>La vigencia del software se divide entre el número de meses para amortizar</t>
  </si>
  <si>
    <t>Correspondiente del 1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</si>
</sst>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</cellStyleXfs>
  <cellXfs count="188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12" fillId="0" borderId="0" xfId="9" applyFont="1" applyAlignment="1">
      <alignment horizontal="left" indent="1"/>
    </xf>
    <xf numFmtId="0" fontId="13" fillId="0" borderId="0" xfId="9" quotePrefix="1" applyFont="1"/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13" fillId="0" borderId="0" xfId="8" applyFont="1" applyAlignment="1">
      <alignment wrapText="1"/>
    </xf>
    <xf numFmtId="10" fontId="13" fillId="0" borderId="0" xfId="14" applyNumberFormat="1" applyFont="1"/>
    <xf numFmtId="0" fontId="12" fillId="0" borderId="0" xfId="9" applyFont="1" applyAlignment="1">
      <alignment horizontal="center" vertical="center"/>
    </xf>
    <xf numFmtId="0" fontId="12" fillId="0" borderId="0" xfId="9" applyFont="1" applyAlignment="1">
      <alignment vertical="center"/>
    </xf>
    <xf numFmtId="0" fontId="12" fillId="0" borderId="0" xfId="9" applyFont="1" applyAlignment="1">
      <alignment horizontal="left" vertical="center"/>
    </xf>
    <xf numFmtId="0" fontId="2" fillId="0" borderId="0" xfId="9" applyFont="1" applyAlignment="1">
      <alignment vertical="center"/>
    </xf>
    <xf numFmtId="0" fontId="13" fillId="0" borderId="0" xfId="9" applyFont="1" applyAlignment="1">
      <alignment horizontal="left" vertical="center"/>
    </xf>
    <xf numFmtId="0" fontId="3" fillId="0" borderId="0" xfId="9" applyFont="1" applyAlignment="1">
      <alignment vertical="center"/>
    </xf>
    <xf numFmtId="0" fontId="12" fillId="0" borderId="0" xfId="9" quotePrefix="1" applyFont="1" applyAlignment="1">
      <alignment horizontal="left" vertical="center"/>
    </xf>
    <xf numFmtId="4" fontId="12" fillId="0" borderId="0" xfId="9" applyNumberFormat="1" applyFont="1" applyAlignment="1">
      <alignment vertical="center"/>
    </xf>
    <xf numFmtId="4" fontId="13" fillId="0" borderId="0" xfId="9" applyNumberFormat="1" applyFont="1" applyAlignment="1">
      <alignment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3" fillId="0" borderId="0" xfId="8" applyFont="1" applyAlignment="1">
      <alignment wrapText="1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5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00000000-0005-0000-0000-000008000000}"/>
    <cellStyle name="Normal 3 3" xfId="12" xr:uid="{00000000-0005-0000-0000-000009000000}"/>
    <cellStyle name="Normal 4" xfId="4" xr:uid="{00000000-0005-0000-0000-00000A000000}"/>
    <cellStyle name="Normal 5" xfId="5" xr:uid="{00000000-0005-0000-0000-00000B000000}"/>
    <cellStyle name="Normal 56" xfId="6" xr:uid="{00000000-0005-0000-0000-00000C000000}"/>
    <cellStyle name="Porcentaje" xfId="14" builtinId="5"/>
    <cellStyle name="Porcentaje 2" xfId="7" xr:uid="{00000000-0005-0000-0000-00000E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45</xdr:row>
      <xdr:rowOff>15240</xdr:rowOff>
    </xdr:from>
    <xdr:to>
      <xdr:col>2</xdr:col>
      <xdr:colOff>441960</xdr:colOff>
      <xdr:row>50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62941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148</xdr:row>
      <xdr:rowOff>83820</xdr:rowOff>
    </xdr:from>
    <xdr:to>
      <xdr:col>4</xdr:col>
      <xdr:colOff>76200</xdr:colOff>
      <xdr:row>155</xdr:row>
      <xdr:rowOff>83820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4353520"/>
          <a:ext cx="70866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222</xdr:row>
      <xdr:rowOff>7620</xdr:rowOff>
    </xdr:from>
    <xdr:to>
      <xdr:col>3</xdr:col>
      <xdr:colOff>38100</xdr:colOff>
      <xdr:row>227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34269045"/>
          <a:ext cx="615124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647700</xdr:colOff>
      <xdr:row>34</xdr:row>
      <xdr:rowOff>7620</xdr:rowOff>
    </xdr:from>
    <xdr:to>
      <xdr:col>4</xdr:col>
      <xdr:colOff>297180</xdr:colOff>
      <xdr:row>39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846320"/>
          <a:ext cx="616458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141</xdr:row>
      <xdr:rowOff>7620</xdr:rowOff>
    </xdr:from>
    <xdr:to>
      <xdr:col>3</xdr:col>
      <xdr:colOff>944880</xdr:colOff>
      <xdr:row>146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8209895"/>
          <a:ext cx="6193155" cy="6343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24</xdr:row>
      <xdr:rowOff>7620</xdr:rowOff>
    </xdr:from>
    <xdr:to>
      <xdr:col>2</xdr:col>
      <xdr:colOff>1082040</xdr:colOff>
      <xdr:row>29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" y="3427095"/>
          <a:ext cx="521017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43</xdr:row>
      <xdr:rowOff>15240</xdr:rowOff>
    </xdr:from>
    <xdr:to>
      <xdr:col>3</xdr:col>
      <xdr:colOff>68580</xdr:colOff>
      <xdr:row>48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6006465"/>
          <a:ext cx="540639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373380</xdr:colOff>
      <xdr:row>52</xdr:row>
      <xdr:rowOff>7620</xdr:rowOff>
    </xdr:from>
    <xdr:to>
      <xdr:col>3</xdr:col>
      <xdr:colOff>701040</xdr:colOff>
      <xdr:row>57</xdr:row>
      <xdr:rowOff>22860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105" y="7532370"/>
          <a:ext cx="6195060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E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A6" sqref="A6"/>
    </sheetView>
  </sheetViews>
  <sheetFormatPr baseColWidth="10" defaultColWidth="12.7109375" defaultRowHeight="11.25" x14ac:dyDescent="0.2"/>
  <cols>
    <col min="1" max="1" width="14.7109375" style="14" customWidth="1"/>
    <col min="2" max="2" width="73.7109375" style="14" bestFit="1" customWidth="1"/>
    <col min="3" max="16384" width="12.7109375" style="14"/>
  </cols>
  <sheetData>
    <row r="1" spans="1:4" x14ac:dyDescent="0.2">
      <c r="A1" s="143" t="s">
        <v>651</v>
      </c>
      <c r="B1" s="144"/>
      <c r="C1" s="145" t="s">
        <v>0</v>
      </c>
      <c r="D1" s="146">
        <v>2022</v>
      </c>
    </row>
    <row r="2" spans="1:4" x14ac:dyDescent="0.2">
      <c r="A2" s="147" t="s">
        <v>1</v>
      </c>
      <c r="B2" s="139"/>
      <c r="C2" s="148" t="s">
        <v>2</v>
      </c>
      <c r="D2" s="149" t="s">
        <v>3</v>
      </c>
    </row>
    <row r="3" spans="1:4" x14ac:dyDescent="0.2">
      <c r="A3" s="147" t="s">
        <v>678</v>
      </c>
      <c r="B3" s="139"/>
      <c r="C3" s="148" t="s">
        <v>4</v>
      </c>
      <c r="D3" s="150">
        <v>4</v>
      </c>
    </row>
    <row r="4" spans="1:4" x14ac:dyDescent="0.2">
      <c r="A4" s="151" t="s">
        <v>5</v>
      </c>
      <c r="B4" s="140"/>
      <c r="C4" s="140"/>
      <c r="D4" s="152"/>
    </row>
    <row r="5" spans="1:4" ht="15" customHeight="1" x14ac:dyDescent="0.2">
      <c r="A5" s="141" t="s">
        <v>6</v>
      </c>
      <c r="B5" s="142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5" x14ac:dyDescent="0.2">
      <c r="A33" s="60"/>
      <c r="B33" s="61"/>
    </row>
    <row r="34" spans="1:5" x14ac:dyDescent="0.2">
      <c r="A34" s="17"/>
      <c r="B34" s="19"/>
    </row>
    <row r="35" spans="1:5" x14ac:dyDescent="0.2">
      <c r="A35" s="60" t="s">
        <v>56</v>
      </c>
      <c r="B35" s="61" t="s">
        <v>57</v>
      </c>
    </row>
    <row r="36" spans="1:5" x14ac:dyDescent="0.2">
      <c r="A36" s="60" t="s">
        <v>58</v>
      </c>
      <c r="B36" s="61" t="s">
        <v>59</v>
      </c>
    </row>
    <row r="37" spans="1:5" x14ac:dyDescent="0.2">
      <c r="A37" s="17"/>
      <c r="B37" s="20"/>
    </row>
    <row r="38" spans="1:5" x14ac:dyDescent="0.2">
      <c r="A38" s="17"/>
      <c r="B38" s="18" t="s">
        <v>60</v>
      </c>
    </row>
    <row r="39" spans="1:5" x14ac:dyDescent="0.2">
      <c r="A39" s="17" t="s">
        <v>61</v>
      </c>
      <c r="B39" s="61" t="s">
        <v>62</v>
      </c>
    </row>
    <row r="40" spans="1:5" x14ac:dyDescent="0.2">
      <c r="A40" s="17"/>
      <c r="B40" s="61" t="s">
        <v>63</v>
      </c>
    </row>
    <row r="41" spans="1:5" ht="12" thickBot="1" x14ac:dyDescent="0.25">
      <c r="A41" s="21"/>
      <c r="B41" s="22"/>
    </row>
    <row r="43" spans="1:5" ht="32.25" customHeight="1" x14ac:dyDescent="0.2">
      <c r="A43" s="164" t="s">
        <v>64</v>
      </c>
      <c r="B43" s="164"/>
      <c r="C43" s="136"/>
      <c r="D43" s="136"/>
      <c r="E43" s="136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92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C22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28515625" style="55" customWidth="1"/>
    <col min="2" max="2" width="63.28515625" style="55" customWidth="1"/>
    <col min="3" max="3" width="17.7109375" style="55" customWidth="1"/>
    <col min="4" max="16384" width="11.42578125" style="55"/>
  </cols>
  <sheetData>
    <row r="1" spans="1:3" s="54" customFormat="1" ht="18" customHeight="1" x14ac:dyDescent="0.25">
      <c r="A1" s="169" t="str">
        <f>ESF!A1</f>
        <v>Instituto Municipal de Vivienda de León, Guanajuato (IMUVI)</v>
      </c>
      <c r="B1" s="170"/>
      <c r="C1" s="171"/>
    </row>
    <row r="2" spans="1:3" s="54" customFormat="1" ht="18" customHeight="1" x14ac:dyDescent="0.25">
      <c r="A2" s="172" t="s">
        <v>523</v>
      </c>
      <c r="B2" s="173"/>
      <c r="C2" s="174"/>
    </row>
    <row r="3" spans="1:3" s="54" customFormat="1" ht="18" customHeight="1" x14ac:dyDescent="0.25">
      <c r="A3" s="172" t="str">
        <f>ESF!A3</f>
        <v>Correspondiente del 1 enero al 31 de diciembre de 2022</v>
      </c>
      <c r="B3" s="173"/>
      <c r="C3" s="174"/>
    </row>
    <row r="4" spans="1:3" s="56" customFormat="1" x14ac:dyDescent="0.2">
      <c r="A4" s="175" t="s">
        <v>524</v>
      </c>
      <c r="B4" s="176"/>
      <c r="C4" s="177"/>
    </row>
    <row r="5" spans="1:3" x14ac:dyDescent="0.2">
      <c r="A5" s="71" t="s">
        <v>525</v>
      </c>
      <c r="B5" s="71"/>
      <c r="C5" s="72">
        <v>108444338.30000001</v>
      </c>
    </row>
    <row r="6" spans="1:3" x14ac:dyDescent="0.2">
      <c r="A6" s="73"/>
      <c r="B6" s="74"/>
      <c r="C6" s="75"/>
    </row>
    <row r="7" spans="1:3" x14ac:dyDescent="0.2">
      <c r="A7" s="84" t="s">
        <v>526</v>
      </c>
      <c r="B7" s="84"/>
      <c r="C7" s="76">
        <f>SUM(C8:C13)</f>
        <v>21825844.079999998</v>
      </c>
    </row>
    <row r="8" spans="1:3" x14ac:dyDescent="0.2">
      <c r="A8" s="92" t="s">
        <v>527</v>
      </c>
      <c r="B8" s="91" t="s">
        <v>313</v>
      </c>
      <c r="C8" s="77">
        <v>0</v>
      </c>
    </row>
    <row r="9" spans="1:3" x14ac:dyDescent="0.2">
      <c r="A9" s="78" t="s">
        <v>528</v>
      </c>
      <c r="B9" s="79" t="s">
        <v>529</v>
      </c>
      <c r="C9" s="77">
        <v>0</v>
      </c>
    </row>
    <row r="10" spans="1:3" x14ac:dyDescent="0.2">
      <c r="A10" s="78" t="s">
        <v>530</v>
      </c>
      <c r="B10" s="79" t="s">
        <v>322</v>
      </c>
      <c r="C10" s="77">
        <v>0</v>
      </c>
    </row>
    <row r="11" spans="1:3" x14ac:dyDescent="0.2">
      <c r="A11" s="78" t="s">
        <v>531</v>
      </c>
      <c r="B11" s="79" t="s">
        <v>323</v>
      </c>
      <c r="C11" s="77">
        <v>0</v>
      </c>
    </row>
    <row r="12" spans="1:3" x14ac:dyDescent="0.2">
      <c r="A12" s="78" t="s">
        <v>532</v>
      </c>
      <c r="B12" s="79" t="s">
        <v>324</v>
      </c>
      <c r="C12" s="77">
        <v>0</v>
      </c>
    </row>
    <row r="13" spans="1:3" x14ac:dyDescent="0.2">
      <c r="A13" s="80" t="s">
        <v>533</v>
      </c>
      <c r="B13" s="81" t="s">
        <v>534</v>
      </c>
      <c r="C13" s="77">
        <v>21825844.079999998</v>
      </c>
    </row>
    <row r="14" spans="1:3" x14ac:dyDescent="0.2">
      <c r="A14" s="73"/>
      <c r="B14" s="82"/>
      <c r="C14" s="83"/>
    </row>
    <row r="15" spans="1:3" x14ac:dyDescent="0.2">
      <c r="A15" s="84" t="s">
        <v>535</v>
      </c>
      <c r="B15" s="74"/>
      <c r="C15" s="76">
        <f>SUM(C16:C18)</f>
        <v>14354837.15</v>
      </c>
    </row>
    <row r="16" spans="1:3" x14ac:dyDescent="0.2">
      <c r="A16" s="85">
        <v>3.1</v>
      </c>
      <c r="B16" s="79" t="s">
        <v>536</v>
      </c>
      <c r="C16" s="77">
        <v>0</v>
      </c>
    </row>
    <row r="17" spans="1:3" x14ac:dyDescent="0.2">
      <c r="A17" s="86">
        <v>3.2</v>
      </c>
      <c r="B17" s="79" t="s">
        <v>537</v>
      </c>
      <c r="C17" s="77">
        <v>0</v>
      </c>
    </row>
    <row r="18" spans="1:3" x14ac:dyDescent="0.2">
      <c r="A18" s="86">
        <v>3.3</v>
      </c>
      <c r="B18" s="81" t="s">
        <v>538</v>
      </c>
      <c r="C18" s="87">
        <v>14354837.15</v>
      </c>
    </row>
    <row r="19" spans="1:3" x14ac:dyDescent="0.2">
      <c r="A19" s="73"/>
      <c r="B19" s="88"/>
      <c r="C19" s="89"/>
    </row>
    <row r="20" spans="1:3" x14ac:dyDescent="0.2">
      <c r="A20" s="90" t="s">
        <v>539</v>
      </c>
      <c r="B20" s="90"/>
      <c r="C20" s="72">
        <f>C5+C7-C15</f>
        <v>115915345.23</v>
      </c>
    </row>
    <row r="22" spans="1:3" ht="20.45" customHeight="1" x14ac:dyDescent="0.2">
      <c r="B22" s="178" t="s">
        <v>64</v>
      </c>
      <c r="C22" s="178"/>
    </row>
  </sheetData>
  <mergeCells count="5">
    <mergeCell ref="A1:C1"/>
    <mergeCell ref="A2:C2"/>
    <mergeCell ref="A3:C3"/>
    <mergeCell ref="A4:C4"/>
    <mergeCell ref="B22:C22"/>
  </mergeCells>
  <pageMargins left="0.7" right="0.7" top="0.75" bottom="0.75" header="0.3" footer="0.3"/>
  <pageSetup orientation="portrait" r:id="rId1"/>
  <ignoredErrors>
    <ignoredError sqref="A8:A13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C41"/>
  <sheetViews>
    <sheetView showGridLines="0" workbookViewId="0">
      <selection sqref="A1:C1"/>
    </sheetView>
  </sheetViews>
  <sheetFormatPr baseColWidth="10" defaultColWidth="11.42578125" defaultRowHeight="11.25" x14ac:dyDescent="0.2"/>
  <cols>
    <col min="1" max="1" width="3.7109375" style="55" customWidth="1"/>
    <col min="2" max="2" width="62.28515625" style="55" customWidth="1"/>
    <col min="3" max="3" width="17.7109375" style="55" customWidth="1"/>
    <col min="4" max="16384" width="11.42578125" style="55"/>
  </cols>
  <sheetData>
    <row r="1" spans="1:3" s="57" customFormat="1" ht="19.149999999999999" customHeight="1" x14ac:dyDescent="0.25">
      <c r="A1" s="179" t="str">
        <f>ESF!A1</f>
        <v>Instituto Municipal de Vivienda de León, Guanajuato (IMUVI)</v>
      </c>
      <c r="B1" s="180"/>
      <c r="C1" s="181"/>
    </row>
    <row r="2" spans="1:3" s="57" customFormat="1" ht="19.149999999999999" customHeight="1" x14ac:dyDescent="0.25">
      <c r="A2" s="182" t="s">
        <v>540</v>
      </c>
      <c r="B2" s="183"/>
      <c r="C2" s="184"/>
    </row>
    <row r="3" spans="1:3" s="57" customFormat="1" ht="19.149999999999999" customHeight="1" x14ac:dyDescent="0.25">
      <c r="A3" s="182" t="str">
        <f>ESF!A3</f>
        <v>Correspondiente del 1 enero al 31 de diciembre de 2022</v>
      </c>
      <c r="B3" s="183"/>
      <c r="C3" s="184"/>
    </row>
    <row r="4" spans="1:3" x14ac:dyDescent="0.2">
      <c r="A4" s="175" t="s">
        <v>524</v>
      </c>
      <c r="B4" s="176"/>
      <c r="C4" s="177"/>
    </row>
    <row r="5" spans="1:3" x14ac:dyDescent="0.2">
      <c r="A5" s="101" t="s">
        <v>541</v>
      </c>
      <c r="B5" s="71"/>
      <c r="C5" s="94">
        <v>70090733.870000005</v>
      </c>
    </row>
    <row r="6" spans="1:3" x14ac:dyDescent="0.2">
      <c r="A6" s="95"/>
      <c r="B6" s="74"/>
      <c r="C6" s="96"/>
    </row>
    <row r="7" spans="1:3" x14ac:dyDescent="0.2">
      <c r="A7" s="84" t="s">
        <v>542</v>
      </c>
      <c r="B7" s="97"/>
      <c r="C7" s="76">
        <f>SUM(C8:C28)</f>
        <v>9706705.870000001</v>
      </c>
    </row>
    <row r="8" spans="1:3" x14ac:dyDescent="0.2">
      <c r="A8" s="102">
        <v>2.1</v>
      </c>
      <c r="B8" s="103" t="s">
        <v>344</v>
      </c>
      <c r="C8" s="104">
        <v>0</v>
      </c>
    </row>
    <row r="9" spans="1:3" x14ac:dyDescent="0.2">
      <c r="A9" s="102">
        <v>2.2000000000000002</v>
      </c>
      <c r="B9" s="103" t="s">
        <v>341</v>
      </c>
      <c r="C9" s="104">
        <v>0</v>
      </c>
    </row>
    <row r="10" spans="1:3" x14ac:dyDescent="0.2">
      <c r="A10" s="111">
        <v>2.2999999999999998</v>
      </c>
      <c r="B10" s="93" t="s">
        <v>130</v>
      </c>
      <c r="C10" s="104">
        <v>1113233.81</v>
      </c>
    </row>
    <row r="11" spans="1:3" x14ac:dyDescent="0.2">
      <c r="A11" s="111">
        <v>2.4</v>
      </c>
      <c r="B11" s="93" t="s">
        <v>131</v>
      </c>
      <c r="C11" s="104">
        <v>60154.62</v>
      </c>
    </row>
    <row r="12" spans="1:3" x14ac:dyDescent="0.2">
      <c r="A12" s="111">
        <v>2.5</v>
      </c>
      <c r="B12" s="93" t="s">
        <v>132</v>
      </c>
      <c r="C12" s="104">
        <v>0</v>
      </c>
    </row>
    <row r="13" spans="1:3" x14ac:dyDescent="0.2">
      <c r="A13" s="111">
        <v>2.6</v>
      </c>
      <c r="B13" s="93" t="s">
        <v>133</v>
      </c>
      <c r="C13" s="104">
        <v>811700</v>
      </c>
    </row>
    <row r="14" spans="1:3" x14ac:dyDescent="0.2">
      <c r="A14" s="111">
        <v>2.7</v>
      </c>
      <c r="B14" s="93" t="s">
        <v>134</v>
      </c>
      <c r="C14" s="104">
        <v>0</v>
      </c>
    </row>
    <row r="15" spans="1:3" x14ac:dyDescent="0.2">
      <c r="A15" s="111">
        <v>2.8</v>
      </c>
      <c r="B15" s="93" t="s">
        <v>135</v>
      </c>
      <c r="C15" s="104">
        <v>64805.26</v>
      </c>
    </row>
    <row r="16" spans="1:3" x14ac:dyDescent="0.2">
      <c r="A16" s="111">
        <v>2.9</v>
      </c>
      <c r="B16" s="93" t="s">
        <v>137</v>
      </c>
      <c r="C16" s="104">
        <v>0</v>
      </c>
    </row>
    <row r="17" spans="1:3" x14ac:dyDescent="0.2">
      <c r="A17" s="111" t="s">
        <v>543</v>
      </c>
      <c r="B17" s="93" t="s">
        <v>544</v>
      </c>
      <c r="C17" s="104">
        <v>0</v>
      </c>
    </row>
    <row r="18" spans="1:3" x14ac:dyDescent="0.2">
      <c r="A18" s="111" t="s">
        <v>545</v>
      </c>
      <c r="B18" s="93" t="s">
        <v>141</v>
      </c>
      <c r="C18" s="104">
        <v>1094267.73</v>
      </c>
    </row>
    <row r="19" spans="1:3" x14ac:dyDescent="0.2">
      <c r="A19" s="111" t="s">
        <v>546</v>
      </c>
      <c r="B19" s="93" t="s">
        <v>547</v>
      </c>
      <c r="C19" s="104">
        <v>0</v>
      </c>
    </row>
    <row r="20" spans="1:3" x14ac:dyDescent="0.2">
      <c r="A20" s="111" t="s">
        <v>548</v>
      </c>
      <c r="B20" s="93" t="s">
        <v>549</v>
      </c>
      <c r="C20" s="104">
        <v>6562544.4500000002</v>
      </c>
    </row>
    <row r="21" spans="1:3" x14ac:dyDescent="0.2">
      <c r="A21" s="111" t="s">
        <v>550</v>
      </c>
      <c r="B21" s="93" t="s">
        <v>551</v>
      </c>
      <c r="C21" s="104">
        <v>0</v>
      </c>
    </row>
    <row r="22" spans="1:3" x14ac:dyDescent="0.2">
      <c r="A22" s="111" t="s">
        <v>552</v>
      </c>
      <c r="B22" s="93" t="s">
        <v>553</v>
      </c>
      <c r="C22" s="104">
        <v>0</v>
      </c>
    </row>
    <row r="23" spans="1:3" x14ac:dyDescent="0.2">
      <c r="A23" s="111" t="s">
        <v>554</v>
      </c>
      <c r="B23" s="93" t="s">
        <v>555</v>
      </c>
      <c r="C23" s="104">
        <v>0</v>
      </c>
    </row>
    <row r="24" spans="1:3" x14ac:dyDescent="0.2">
      <c r="A24" s="111" t="s">
        <v>556</v>
      </c>
      <c r="B24" s="93" t="s">
        <v>557</v>
      </c>
      <c r="C24" s="104">
        <v>0</v>
      </c>
    </row>
    <row r="25" spans="1:3" x14ac:dyDescent="0.2">
      <c r="A25" s="111" t="s">
        <v>558</v>
      </c>
      <c r="B25" s="93" t="s">
        <v>559</v>
      </c>
      <c r="C25" s="104">
        <v>0</v>
      </c>
    </row>
    <row r="26" spans="1:3" x14ac:dyDescent="0.2">
      <c r="A26" s="111" t="s">
        <v>560</v>
      </c>
      <c r="B26" s="93" t="s">
        <v>561</v>
      </c>
      <c r="C26" s="104">
        <v>0</v>
      </c>
    </row>
    <row r="27" spans="1:3" x14ac:dyDescent="0.2">
      <c r="A27" s="111" t="s">
        <v>562</v>
      </c>
      <c r="B27" s="93" t="s">
        <v>563</v>
      </c>
      <c r="C27" s="104">
        <v>0</v>
      </c>
    </row>
    <row r="28" spans="1:3" x14ac:dyDescent="0.2">
      <c r="A28" s="111" t="s">
        <v>564</v>
      </c>
      <c r="B28" s="103" t="s">
        <v>565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566</v>
      </c>
      <c r="B30" s="108"/>
      <c r="C30" s="109">
        <f>SUM(C31:C37)</f>
        <v>24874847.219999999</v>
      </c>
    </row>
    <row r="31" spans="1:3" x14ac:dyDescent="0.2">
      <c r="A31" s="111" t="s">
        <v>567</v>
      </c>
      <c r="B31" s="93" t="s">
        <v>414</v>
      </c>
      <c r="C31" s="104">
        <v>3359611.47</v>
      </c>
    </row>
    <row r="32" spans="1:3" x14ac:dyDescent="0.2">
      <c r="A32" s="111" t="s">
        <v>568</v>
      </c>
      <c r="B32" s="93" t="s">
        <v>423</v>
      </c>
      <c r="C32" s="104">
        <v>0</v>
      </c>
    </row>
    <row r="33" spans="1:3" x14ac:dyDescent="0.2">
      <c r="A33" s="111" t="s">
        <v>569</v>
      </c>
      <c r="B33" s="93" t="s">
        <v>426</v>
      </c>
      <c r="C33" s="104">
        <v>16785711.780000001</v>
      </c>
    </row>
    <row r="34" spans="1:3" x14ac:dyDescent="0.2">
      <c r="A34" s="111" t="s">
        <v>570</v>
      </c>
      <c r="B34" s="93" t="s">
        <v>571</v>
      </c>
      <c r="C34" s="104">
        <v>0</v>
      </c>
    </row>
    <row r="35" spans="1:3" x14ac:dyDescent="0.2">
      <c r="A35" s="111" t="s">
        <v>572</v>
      </c>
      <c r="B35" s="93" t="s">
        <v>573</v>
      </c>
      <c r="C35" s="104">
        <v>0</v>
      </c>
    </row>
    <row r="36" spans="1:3" x14ac:dyDescent="0.2">
      <c r="A36" s="111" t="s">
        <v>574</v>
      </c>
      <c r="B36" s="93" t="s">
        <v>434</v>
      </c>
      <c r="C36" s="104">
        <v>2794518.11</v>
      </c>
    </row>
    <row r="37" spans="1:3" x14ac:dyDescent="0.2">
      <c r="A37" s="111" t="s">
        <v>575</v>
      </c>
      <c r="B37" s="103" t="s">
        <v>576</v>
      </c>
      <c r="C37" s="110">
        <v>1935005.8599999999</v>
      </c>
    </row>
    <row r="38" spans="1:3" x14ac:dyDescent="0.2">
      <c r="A38" s="95"/>
      <c r="B38" s="98"/>
      <c r="C38" s="99"/>
    </row>
    <row r="39" spans="1:3" x14ac:dyDescent="0.2">
      <c r="A39" s="100" t="s">
        <v>577</v>
      </c>
      <c r="B39" s="71"/>
      <c r="C39" s="72">
        <f>C5-C7+C30</f>
        <v>85258875.219999999</v>
      </c>
    </row>
    <row r="41" spans="1:3" ht="20.45" customHeight="1" x14ac:dyDescent="0.2">
      <c r="B41" s="178" t="s">
        <v>64</v>
      </c>
      <c r="C41" s="178"/>
    </row>
  </sheetData>
  <mergeCells count="5">
    <mergeCell ref="A1:C1"/>
    <mergeCell ref="A2:C2"/>
    <mergeCell ref="A3:C3"/>
    <mergeCell ref="A4:C4"/>
    <mergeCell ref="B41:C41"/>
  </mergeCells>
  <pageMargins left="0.7" right="0.7" top="0.75" bottom="0.75" header="0.3" footer="0.3"/>
  <pageSetup orientation="portrait" r:id="rId1"/>
  <ignoredErrors>
    <ignoredError sqref="A17:A28 A31:A37" numberStoredAsText="1"/>
    <ignoredError sqref="A1:C3" unlockedFormula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workbookViewId="0">
      <selection sqref="A1:F1"/>
    </sheetView>
  </sheetViews>
  <sheetFormatPr baseColWidth="10" defaultColWidth="9.28515625" defaultRowHeight="11.25" x14ac:dyDescent="0.2"/>
  <cols>
    <col min="1" max="1" width="12.7109375" style="47" customWidth="1"/>
    <col min="2" max="2" width="72.28515625" style="47" customWidth="1"/>
    <col min="3" max="7" width="15.7109375" style="47" customWidth="1"/>
    <col min="8" max="8" width="11.7109375" style="47" customWidth="1"/>
    <col min="9" max="9" width="13.42578125" style="47" customWidth="1"/>
    <col min="10" max="10" width="13.28515625" style="47" customWidth="1"/>
    <col min="11" max="16384" width="9.28515625" style="47"/>
  </cols>
  <sheetData>
    <row r="1" spans="1:10" ht="19.149999999999999" customHeight="1" x14ac:dyDescent="0.2">
      <c r="A1" s="168" t="str">
        <f>'Notas a los Edos Financieros'!A1</f>
        <v>Instituto Municipal de Vivienda de León, Guanajuato (IMUVI)</v>
      </c>
      <c r="B1" s="185"/>
      <c r="C1" s="185"/>
      <c r="D1" s="185"/>
      <c r="E1" s="185"/>
      <c r="F1" s="185"/>
      <c r="G1" s="45" t="s">
        <v>0</v>
      </c>
      <c r="H1" s="46">
        <f>'Notas a los Edos Financieros'!D1</f>
        <v>2022</v>
      </c>
    </row>
    <row r="2" spans="1:10" ht="19.149999999999999" customHeight="1" x14ac:dyDescent="0.2">
      <c r="A2" s="168" t="s">
        <v>578</v>
      </c>
      <c r="B2" s="185"/>
      <c r="C2" s="185"/>
      <c r="D2" s="185"/>
      <c r="E2" s="185"/>
      <c r="F2" s="185"/>
      <c r="G2" s="45" t="s">
        <v>2</v>
      </c>
      <c r="H2" s="46" t="str">
        <f>'Notas a los Edos Financieros'!D2</f>
        <v>Trimestral</v>
      </c>
    </row>
    <row r="3" spans="1:10" ht="19.149999999999999" customHeight="1" x14ac:dyDescent="0.2">
      <c r="A3" s="168" t="str">
        <f>'Notas a los Edos Financieros'!A3</f>
        <v>Correspondiente del 1 enero al 31 de diciembre de 2022</v>
      </c>
      <c r="B3" s="185"/>
      <c r="C3" s="185"/>
      <c r="D3" s="185"/>
      <c r="E3" s="185"/>
      <c r="F3" s="185"/>
      <c r="G3" s="45" t="s">
        <v>4</v>
      </c>
      <c r="H3" s="46">
        <f>'Notas a los Edos Financieros'!D3</f>
        <v>4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5.15" customHeight="1" x14ac:dyDescent="0.2">
      <c r="A7" s="126" t="s">
        <v>68</v>
      </c>
      <c r="B7" s="126" t="s">
        <v>579</v>
      </c>
      <c r="C7" s="125" t="s">
        <v>580</v>
      </c>
      <c r="D7" s="125" t="s">
        <v>581</v>
      </c>
      <c r="E7" s="125" t="s">
        <v>582</v>
      </c>
      <c r="F7" s="125" t="s">
        <v>583</v>
      </c>
      <c r="G7" s="125" t="s">
        <v>584</v>
      </c>
      <c r="H7" s="125" t="s">
        <v>585</v>
      </c>
      <c r="I7" s="125" t="s">
        <v>586</v>
      </c>
      <c r="J7" s="125" t="s">
        <v>587</v>
      </c>
    </row>
    <row r="8" spans="1:10" s="59" customFormat="1" x14ac:dyDescent="0.2">
      <c r="A8" s="58">
        <v>7000</v>
      </c>
      <c r="B8" s="59" t="s">
        <v>588</v>
      </c>
    </row>
    <row r="9" spans="1:10" x14ac:dyDescent="0.2">
      <c r="A9" s="47">
        <v>7110</v>
      </c>
      <c r="B9" s="47" t="s">
        <v>584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589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590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591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592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593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594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595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596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597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598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599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600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601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602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603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604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605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606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607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608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609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610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611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612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613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614</v>
      </c>
    </row>
    <row r="36" spans="1:6" x14ac:dyDescent="0.2">
      <c r="A36" s="47">
        <v>8110</v>
      </c>
      <c r="B36" s="47" t="s">
        <v>615</v>
      </c>
      <c r="C36" s="52">
        <v>0</v>
      </c>
      <c r="D36" s="52">
        <v>146471881</v>
      </c>
      <c r="E36" s="52">
        <v>0</v>
      </c>
      <c r="F36" s="52">
        <f>+C36+D36-E36</f>
        <v>146471881</v>
      </c>
    </row>
    <row r="37" spans="1:6" x14ac:dyDescent="0.2">
      <c r="A37" s="47">
        <v>8120</v>
      </c>
      <c r="B37" s="47" t="s">
        <v>616</v>
      </c>
      <c r="C37" s="52">
        <v>0</v>
      </c>
      <c r="D37" s="52">
        <v>108444338.3</v>
      </c>
      <c r="E37" s="52">
        <v>146471881</v>
      </c>
      <c r="F37" s="52">
        <f t="shared" ref="F37:F47" si="0">+C37+D37-E37</f>
        <v>-38027542.700000003</v>
      </c>
    </row>
    <row r="38" spans="1:6" x14ac:dyDescent="0.2">
      <c r="A38" s="47">
        <v>8130</v>
      </c>
      <c r="B38" s="47" t="s">
        <v>617</v>
      </c>
      <c r="C38" s="52">
        <v>0</v>
      </c>
      <c r="D38" s="52">
        <v>0</v>
      </c>
      <c r="E38" s="52">
        <v>0</v>
      </c>
      <c r="F38" s="52">
        <f t="shared" si="0"/>
        <v>0</v>
      </c>
    </row>
    <row r="39" spans="1:6" x14ac:dyDescent="0.2">
      <c r="A39" s="47">
        <v>8140</v>
      </c>
      <c r="B39" s="47" t="s">
        <v>618</v>
      </c>
      <c r="C39" s="52">
        <v>0</v>
      </c>
      <c r="D39" s="52">
        <v>108444338.3</v>
      </c>
      <c r="E39" s="52">
        <v>108444338.3</v>
      </c>
      <c r="F39" s="52">
        <f t="shared" si="0"/>
        <v>0</v>
      </c>
    </row>
    <row r="40" spans="1:6" x14ac:dyDescent="0.2">
      <c r="A40" s="47">
        <v>8150</v>
      </c>
      <c r="B40" s="47" t="s">
        <v>619</v>
      </c>
      <c r="C40" s="52">
        <v>0</v>
      </c>
      <c r="D40" s="52">
        <v>0</v>
      </c>
      <c r="E40" s="52">
        <v>108444338.3</v>
      </c>
      <c r="F40" s="52">
        <f t="shared" si="0"/>
        <v>-108444338.3</v>
      </c>
    </row>
    <row r="41" spans="1:6" x14ac:dyDescent="0.2">
      <c r="A41" s="47">
        <v>8210</v>
      </c>
      <c r="B41" s="47" t="s">
        <v>620</v>
      </c>
      <c r="C41" s="52">
        <v>0</v>
      </c>
      <c r="D41" s="52">
        <v>0</v>
      </c>
      <c r="E41" s="52">
        <v>146471881</v>
      </c>
      <c r="F41" s="52">
        <f t="shared" si="0"/>
        <v>-146471881</v>
      </c>
    </row>
    <row r="42" spans="1:6" x14ac:dyDescent="0.2">
      <c r="A42" s="47">
        <v>8220</v>
      </c>
      <c r="B42" s="47" t="s">
        <v>621</v>
      </c>
      <c r="C42" s="52">
        <v>0</v>
      </c>
      <c r="D42" s="52">
        <v>146471881</v>
      </c>
      <c r="E42" s="52">
        <v>71706543.540000007</v>
      </c>
      <c r="F42" s="52">
        <f t="shared" si="0"/>
        <v>74765337.459999993</v>
      </c>
    </row>
    <row r="43" spans="1:6" x14ac:dyDescent="0.2">
      <c r="A43" s="47">
        <v>8230</v>
      </c>
      <c r="B43" s="47" t="s">
        <v>622</v>
      </c>
      <c r="C43" s="52">
        <v>0</v>
      </c>
      <c r="D43" s="52">
        <v>0</v>
      </c>
      <c r="E43" s="52">
        <v>0</v>
      </c>
      <c r="F43" s="52">
        <f t="shared" si="0"/>
        <v>0</v>
      </c>
    </row>
    <row r="44" spans="1:6" x14ac:dyDescent="0.2">
      <c r="A44" s="47">
        <v>8240</v>
      </c>
      <c r="B44" s="47" t="s">
        <v>623</v>
      </c>
      <c r="C44" s="52">
        <v>0</v>
      </c>
      <c r="D44" s="52">
        <v>71706543.540000007</v>
      </c>
      <c r="E44" s="52">
        <v>70090733.870000005</v>
      </c>
      <c r="F44" s="52">
        <f t="shared" si="0"/>
        <v>1615809.6700000018</v>
      </c>
    </row>
    <row r="45" spans="1:6" x14ac:dyDescent="0.2">
      <c r="A45" s="47">
        <v>8250</v>
      </c>
      <c r="B45" s="47" t="s">
        <v>624</v>
      </c>
      <c r="C45" s="52">
        <v>0</v>
      </c>
      <c r="D45" s="52">
        <v>70090733.870000005</v>
      </c>
      <c r="E45" s="52">
        <v>68588503.090000004</v>
      </c>
      <c r="F45" s="52">
        <f t="shared" si="0"/>
        <v>1502230.7800000012</v>
      </c>
    </row>
    <row r="46" spans="1:6" x14ac:dyDescent="0.2">
      <c r="A46" s="47">
        <v>8260</v>
      </c>
      <c r="B46" s="47" t="s">
        <v>625</v>
      </c>
      <c r="C46" s="52">
        <v>0</v>
      </c>
      <c r="D46" s="52">
        <v>68588503.090000004</v>
      </c>
      <c r="E46" s="52">
        <v>68588503.090000004</v>
      </c>
      <c r="F46" s="52">
        <f t="shared" si="0"/>
        <v>0</v>
      </c>
    </row>
    <row r="47" spans="1:6" x14ac:dyDescent="0.2">
      <c r="A47" s="47">
        <v>8270</v>
      </c>
      <c r="B47" s="47" t="s">
        <v>626</v>
      </c>
      <c r="C47" s="52">
        <v>0</v>
      </c>
      <c r="D47" s="52">
        <v>68588503.090000004</v>
      </c>
      <c r="E47" s="52">
        <v>0</v>
      </c>
      <c r="F47" s="52">
        <f t="shared" si="0"/>
        <v>68588503.090000004</v>
      </c>
    </row>
    <row r="48" spans="1:6" x14ac:dyDescent="0.2">
      <c r="A48" s="130"/>
    </row>
    <row r="49" spans="1:2" x14ac:dyDescent="0.2">
      <c r="A49" s="130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19685039370078741" right="0.19685039370078741" top="0.39370078740157483" bottom="0.39370078740157483" header="0.31496062992125984" footer="0.31496062992125984"/>
  <pageSetup scale="67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2" customWidth="1"/>
    <col min="2" max="2" width="42.28515625" style="2" customWidth="1"/>
    <col min="3" max="3" width="18.7109375" style="2" bestFit="1" customWidth="1"/>
    <col min="4" max="4" width="17" style="2" bestFit="1" customWidth="1"/>
    <col min="5" max="5" width="13.28515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 x14ac:dyDescent="0.2">
      <c r="B1" s="121" t="s">
        <v>205</v>
      </c>
      <c r="C1" s="122"/>
      <c r="D1" s="122"/>
      <c r="E1" s="123"/>
    </row>
    <row r="2" spans="1:8" ht="15" customHeight="1" x14ac:dyDescent="0.2">
      <c r="A2" s="3" t="s">
        <v>627</v>
      </c>
    </row>
    <row r="3" spans="1:8" x14ac:dyDescent="0.2">
      <c r="A3" s="1"/>
    </row>
    <row r="4" spans="1:8" s="6" customFormat="1" x14ac:dyDescent="0.2">
      <c r="A4" s="5" t="s">
        <v>628</v>
      </c>
    </row>
    <row r="5" spans="1:8" s="6" customFormat="1" ht="40.15" customHeight="1" x14ac:dyDescent="0.2">
      <c r="A5" s="186" t="s">
        <v>629</v>
      </c>
      <c r="B5" s="186"/>
      <c r="C5" s="186"/>
      <c r="D5" s="186"/>
      <c r="E5" s="186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630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588</v>
      </c>
      <c r="B9" s="8"/>
      <c r="C9" s="8"/>
      <c r="D9" s="8"/>
    </row>
    <row r="10" spans="1:8" s="6" customFormat="1" ht="26.1" customHeight="1" x14ac:dyDescent="0.2">
      <c r="A10" s="117" t="s">
        <v>631</v>
      </c>
      <c r="B10" s="187" t="s">
        <v>632</v>
      </c>
      <c r="C10" s="187"/>
      <c r="D10" s="187"/>
      <c r="E10" s="187"/>
    </row>
    <row r="11" spans="1:8" s="6" customFormat="1" ht="13.15" customHeight="1" x14ac:dyDescent="0.2">
      <c r="A11" s="118" t="s">
        <v>633</v>
      </c>
      <c r="B11" s="9" t="s">
        <v>634</v>
      </c>
      <c r="C11" s="9"/>
      <c r="D11" s="9"/>
      <c r="E11" s="9"/>
    </row>
    <row r="12" spans="1:8" s="6" customFormat="1" ht="26.1" customHeight="1" x14ac:dyDescent="0.2">
      <c r="A12" s="118" t="s">
        <v>635</v>
      </c>
      <c r="B12" s="187" t="s">
        <v>636</v>
      </c>
      <c r="C12" s="187"/>
      <c r="D12" s="187"/>
      <c r="E12" s="187"/>
    </row>
    <row r="13" spans="1:8" s="6" customFormat="1" ht="26.1" customHeight="1" x14ac:dyDescent="0.2">
      <c r="A13" s="118" t="s">
        <v>637</v>
      </c>
      <c r="B13" s="187" t="s">
        <v>638</v>
      </c>
      <c r="C13" s="187"/>
      <c r="D13" s="187"/>
      <c r="E13" s="187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639</v>
      </c>
      <c r="B15" s="9" t="s">
        <v>640</v>
      </c>
    </row>
    <row r="16" spans="1:8" s="6" customFormat="1" ht="13.15" customHeight="1" x14ac:dyDescent="0.2">
      <c r="A16" s="118" t="s">
        <v>641</v>
      </c>
    </row>
    <row r="17" spans="1:4" s="6" customFormat="1" ht="13.15" customHeight="1" x14ac:dyDescent="0.2">
      <c r="A17" s="9"/>
    </row>
    <row r="18" spans="1:4" s="6" customFormat="1" ht="13.15" customHeight="1" x14ac:dyDescent="0.2">
      <c r="A18" s="59" t="s">
        <v>614</v>
      </c>
    </row>
    <row r="19" spans="1:4" s="6" customFormat="1" ht="13.15" customHeight="1" x14ac:dyDescent="0.2">
      <c r="A19" s="119" t="s">
        <v>642</v>
      </c>
    </row>
    <row r="20" spans="1:4" s="6" customFormat="1" ht="13.15" customHeight="1" x14ac:dyDescent="0.2">
      <c r="A20" s="119" t="s">
        <v>643</v>
      </c>
    </row>
    <row r="21" spans="1:4" s="6" customFormat="1" x14ac:dyDescent="0.2">
      <c r="A21" s="8"/>
    </row>
    <row r="22" spans="1:4" s="6" customFormat="1" x14ac:dyDescent="0.2">
      <c r="A22" s="8" t="s">
        <v>644</v>
      </c>
      <c r="B22" s="8"/>
      <c r="C22" s="8"/>
      <c r="D22" s="8"/>
    </row>
    <row r="23" spans="1:4" s="6" customFormat="1" x14ac:dyDescent="0.2">
      <c r="A23" s="8" t="s">
        <v>645</v>
      </c>
      <c r="B23" s="8"/>
      <c r="C23" s="8"/>
      <c r="D23" s="8"/>
    </row>
    <row r="24" spans="1:4" s="6" customFormat="1" x14ac:dyDescent="0.2">
      <c r="A24" s="8" t="s">
        <v>646</v>
      </c>
      <c r="B24" s="8"/>
      <c r="C24" s="8"/>
      <c r="D24" s="8"/>
    </row>
    <row r="25" spans="1:4" s="6" customFormat="1" x14ac:dyDescent="0.2">
      <c r="A25" s="8" t="s">
        <v>647</v>
      </c>
      <c r="B25" s="8"/>
      <c r="C25" s="8"/>
      <c r="D25" s="8"/>
    </row>
    <row r="26" spans="1:4" s="6" customFormat="1" x14ac:dyDescent="0.2">
      <c r="A26" s="8" t="s">
        <v>648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649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650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zoomScaleNormal="100" workbookViewId="0">
      <selection sqref="A1:F1"/>
    </sheetView>
  </sheetViews>
  <sheetFormatPr baseColWidth="10" defaultColWidth="9.28515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28515625" style="38" customWidth="1"/>
    <col min="5" max="5" width="24.5703125" style="38" customWidth="1"/>
    <col min="6" max="6" width="22.7109375" style="38" customWidth="1"/>
    <col min="7" max="8" width="16.7109375" style="38" customWidth="1"/>
    <col min="9" max="16384" width="9.28515625" style="38"/>
  </cols>
  <sheetData>
    <row r="1" spans="1:8" s="35" customFormat="1" ht="19.149999999999999" customHeight="1" x14ac:dyDescent="0.25">
      <c r="A1" s="165" t="str">
        <f>'Notas a los Edos Financieros'!A1</f>
        <v>Instituto Municipal de Vivienda de León, Guanajuato (IMUVI)</v>
      </c>
      <c r="B1" s="166"/>
      <c r="C1" s="166"/>
      <c r="D1" s="166"/>
      <c r="E1" s="166"/>
      <c r="F1" s="166"/>
      <c r="G1" s="34" t="s">
        <v>0</v>
      </c>
      <c r="H1" s="43">
        <f>'Notas a los Edos Financieros'!D1</f>
        <v>2022</v>
      </c>
    </row>
    <row r="2" spans="1:8" s="35" customFormat="1" ht="19.149999999999999" customHeight="1" x14ac:dyDescent="0.25">
      <c r="A2" s="165" t="s">
        <v>65</v>
      </c>
      <c r="B2" s="166"/>
      <c r="C2" s="166"/>
      <c r="D2" s="166"/>
      <c r="E2" s="166"/>
      <c r="F2" s="166"/>
      <c r="G2" s="34" t="s">
        <v>2</v>
      </c>
      <c r="H2" s="43" t="str">
        <f>'Notas a los Edos Financieros'!D2</f>
        <v>Trimestral</v>
      </c>
    </row>
    <row r="3" spans="1:8" s="35" customFormat="1" ht="19.149999999999999" customHeight="1" x14ac:dyDescent="0.25">
      <c r="A3" s="165" t="str">
        <f>'Notas a los Edos Financieros'!A3</f>
        <v>Correspondiente del 1 enero al 31 de diciembre de 2022</v>
      </c>
      <c r="B3" s="166"/>
      <c r="C3" s="166"/>
      <c r="D3" s="166"/>
      <c r="E3" s="166"/>
      <c r="F3" s="166"/>
      <c r="G3" s="34" t="s">
        <v>4</v>
      </c>
      <c r="H3" s="43">
        <f>'Notas a los Edos Financieros'!D3</f>
        <v>4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0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2021</v>
      </c>
      <c r="E14" s="39">
        <f>D14-1</f>
        <v>2020</v>
      </c>
      <c r="F14" s="39">
        <f>E14-1</f>
        <v>2019</v>
      </c>
      <c r="G14" s="39">
        <f>F14-1</f>
        <v>2018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23088614.02</v>
      </c>
      <c r="D15" s="42">
        <v>31015380</v>
      </c>
      <c r="E15" s="42">
        <v>40896735.049999997</v>
      </c>
      <c r="F15" s="42">
        <v>48953482.789999999</v>
      </c>
      <c r="G15" s="42">
        <v>41921977.560000002</v>
      </c>
      <c r="H15" s="38" t="s">
        <v>652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389110.06</v>
      </c>
      <c r="D20" s="42">
        <v>0</v>
      </c>
      <c r="E20" s="42">
        <v>0</v>
      </c>
      <c r="F20" s="42">
        <v>3874</v>
      </c>
      <c r="G20" s="42">
        <v>385236.06</v>
      </c>
    </row>
    <row r="21" spans="1:8" x14ac:dyDescent="0.2">
      <c r="A21" s="40">
        <v>1125</v>
      </c>
      <c r="B21" s="38" t="s">
        <v>87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3">
        <v>1126</v>
      </c>
      <c r="B22" s="134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3">
        <v>1129</v>
      </c>
      <c r="B23" s="134" t="s">
        <v>89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5904875.46</v>
      </c>
      <c r="D27" s="42">
        <v>113940.34</v>
      </c>
      <c r="E27" s="42">
        <v>508376.73</v>
      </c>
      <c r="F27" s="42">
        <v>0</v>
      </c>
      <c r="G27" s="42">
        <v>5282558.3899999997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f>SUM(C33:C37)</f>
        <v>226472403.5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52854400.859999999</v>
      </c>
      <c r="D34" s="38" t="s">
        <v>662</v>
      </c>
      <c r="E34" s="38" t="s">
        <v>663</v>
      </c>
      <c r="F34" s="38" t="s">
        <v>664</v>
      </c>
      <c r="G34" s="38" t="s">
        <v>658</v>
      </c>
    </row>
    <row r="35" spans="1:8" x14ac:dyDescent="0.2">
      <c r="A35" s="40">
        <v>1143</v>
      </c>
      <c r="B35" s="38" t="s">
        <v>103</v>
      </c>
      <c r="C35" s="42">
        <v>13020284.560000001</v>
      </c>
      <c r="D35" s="38" t="s">
        <v>665</v>
      </c>
      <c r="E35" s="38" t="s">
        <v>658</v>
      </c>
      <c r="F35" s="38" t="s">
        <v>658</v>
      </c>
      <c r="G35" s="38" t="s">
        <v>658</v>
      </c>
    </row>
    <row r="36" spans="1:8" x14ac:dyDescent="0.2">
      <c r="A36" s="40">
        <v>1144</v>
      </c>
      <c r="B36" s="38" t="s">
        <v>104</v>
      </c>
      <c r="C36" s="42">
        <v>160597718.08000001</v>
      </c>
      <c r="D36" s="38" t="s">
        <v>666</v>
      </c>
      <c r="E36" s="38" t="s">
        <v>658</v>
      </c>
      <c r="F36" s="38" t="s">
        <v>658</v>
      </c>
      <c r="G36" s="38" t="s">
        <v>658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f>SUM(C42)</f>
        <v>0</v>
      </c>
    </row>
    <row r="42" spans="1:8" x14ac:dyDescent="0.2">
      <c r="A42" s="40">
        <v>1151</v>
      </c>
      <c r="B42" s="38" t="s">
        <v>111</v>
      </c>
      <c r="C42" s="42">
        <v>0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f>SUM(C55:C61)</f>
        <v>48053878.25</v>
      </c>
      <c r="D54" s="42">
        <f t="shared" ref="D54:E54" si="0">SUM(D55:D61)</f>
        <v>607612.29</v>
      </c>
      <c r="E54" s="42">
        <f t="shared" si="0"/>
        <v>-17060412.620000001</v>
      </c>
    </row>
    <row r="55" spans="1:8" x14ac:dyDescent="0.2">
      <c r="A55" s="40">
        <v>1231</v>
      </c>
      <c r="B55" s="38" t="s">
        <v>122</v>
      </c>
      <c r="C55" s="42">
        <v>1084850.3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ht="33.75" x14ac:dyDescent="0.2">
      <c r="A57" s="40">
        <v>1233</v>
      </c>
      <c r="B57" s="38" t="s">
        <v>124</v>
      </c>
      <c r="C57" s="42">
        <v>46969027.950000003</v>
      </c>
      <c r="D57" s="42">
        <v>607612.29</v>
      </c>
      <c r="E57" s="42">
        <v>-17060412.620000001</v>
      </c>
      <c r="F57" s="38" t="s">
        <v>660</v>
      </c>
      <c r="G57" s="154">
        <v>3.3000000000000002E-2</v>
      </c>
      <c r="H57" s="153" t="s">
        <v>661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0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129</v>
      </c>
      <c r="C62" s="42">
        <f>SUM(C63:C70)</f>
        <v>19003544.869999997</v>
      </c>
      <c r="D62" s="42">
        <f t="shared" ref="D62:E62" si="1">SUM(D63:D70)</f>
        <v>1188565.24</v>
      </c>
      <c r="E62" s="42">
        <f t="shared" si="1"/>
        <v>-14719642.819999998</v>
      </c>
    </row>
    <row r="63" spans="1:8" ht="33.75" x14ac:dyDescent="0.2">
      <c r="A63" s="40">
        <v>1241</v>
      </c>
      <c r="B63" s="38" t="s">
        <v>130</v>
      </c>
      <c r="C63" s="42">
        <v>7704844.9299999997</v>
      </c>
      <c r="D63" s="42">
        <v>540924.30000000005</v>
      </c>
      <c r="E63" s="42">
        <v>-5692210.7199999997</v>
      </c>
      <c r="F63" s="38" t="s">
        <v>660</v>
      </c>
      <c r="G63" s="154">
        <v>0.1</v>
      </c>
      <c r="H63" s="153" t="s">
        <v>661</v>
      </c>
    </row>
    <row r="64" spans="1:8" x14ac:dyDescent="0.2">
      <c r="A64" s="40">
        <v>1242</v>
      </c>
      <c r="B64" s="38" t="s">
        <v>131</v>
      </c>
      <c r="C64" s="42">
        <v>113253.02</v>
      </c>
      <c r="D64" s="42">
        <v>0</v>
      </c>
      <c r="E64" s="42">
        <v>0</v>
      </c>
    </row>
    <row r="65" spans="1:8" x14ac:dyDescent="0.2">
      <c r="A65" s="40">
        <v>1243</v>
      </c>
      <c r="B65" s="38" t="s">
        <v>132</v>
      </c>
      <c r="C65" s="42">
        <v>0</v>
      </c>
      <c r="D65" s="42">
        <v>0</v>
      </c>
      <c r="E65" s="42">
        <v>0</v>
      </c>
    </row>
    <row r="66" spans="1:8" ht="33.75" x14ac:dyDescent="0.2">
      <c r="A66" s="40">
        <v>1244</v>
      </c>
      <c r="B66" s="38" t="s">
        <v>133</v>
      </c>
      <c r="C66" s="42">
        <v>10347983.1</v>
      </c>
      <c r="D66" s="42">
        <v>584051.14</v>
      </c>
      <c r="E66" s="42">
        <v>-8574668.5700000003</v>
      </c>
      <c r="F66" s="38" t="s">
        <v>660</v>
      </c>
      <c r="G66" s="154">
        <v>0.2</v>
      </c>
      <c r="H66" s="153" t="s">
        <v>661</v>
      </c>
    </row>
    <row r="67" spans="1:8" x14ac:dyDescent="0.2">
      <c r="A67" s="40">
        <v>1245</v>
      </c>
      <c r="B67" s="38" t="s">
        <v>134</v>
      </c>
      <c r="C67" s="42">
        <v>0</v>
      </c>
      <c r="D67" s="42">
        <v>0</v>
      </c>
      <c r="E67" s="42">
        <v>0</v>
      </c>
    </row>
    <row r="68" spans="1:8" ht="33.75" x14ac:dyDescent="0.2">
      <c r="A68" s="40">
        <v>1246</v>
      </c>
      <c r="B68" s="38" t="s">
        <v>135</v>
      </c>
      <c r="C68" s="42">
        <v>837463.82</v>
      </c>
      <c r="D68" s="42">
        <v>63589.8</v>
      </c>
      <c r="E68" s="42">
        <v>-452763.53</v>
      </c>
      <c r="F68" s="38" t="s">
        <v>660</v>
      </c>
      <c r="G68" s="154">
        <v>0.1</v>
      </c>
      <c r="H68" s="153" t="s">
        <v>661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f>SUM(C75:C79)</f>
        <v>2876014.11</v>
      </c>
      <c r="D74" s="42">
        <f t="shared" ref="D74:E74" si="2">SUM(D75:D79)</f>
        <v>855944.82</v>
      </c>
      <c r="E74" s="42">
        <f t="shared" si="2"/>
        <v>-2417218.13</v>
      </c>
    </row>
    <row r="75" spans="1:8" x14ac:dyDescent="0.2">
      <c r="A75" s="40">
        <v>1251</v>
      </c>
      <c r="B75" s="38" t="s">
        <v>142</v>
      </c>
      <c r="C75" s="42">
        <v>99994.8</v>
      </c>
      <c r="D75" s="42">
        <v>6641</v>
      </c>
      <c r="E75" s="42">
        <v>-53507.8</v>
      </c>
      <c r="F75" s="38" t="s">
        <v>677</v>
      </c>
      <c r="G75" s="38" t="s">
        <v>658</v>
      </c>
      <c r="H75" s="38" t="s">
        <v>659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145</v>
      </c>
      <c r="C78" s="42">
        <v>2776019.31</v>
      </c>
      <c r="D78" s="42">
        <v>849303.82</v>
      </c>
      <c r="E78" s="42">
        <v>-2363710.33</v>
      </c>
      <c r="F78" s="38" t="s">
        <v>657</v>
      </c>
      <c r="G78" s="38" t="s">
        <v>658</v>
      </c>
      <c r="H78" s="38" t="s">
        <v>659</v>
      </c>
    </row>
    <row r="79" spans="1:8" x14ac:dyDescent="0.2">
      <c r="A79" s="40">
        <v>1259</v>
      </c>
      <c r="B79" s="38" t="s">
        <v>146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147</v>
      </c>
      <c r="C80" s="42">
        <f>SUM(C81:C86)</f>
        <v>0</v>
      </c>
      <c r="D80" s="42">
        <f t="shared" ref="D80:E80" si="3">SUM(D81:D86)</f>
        <v>0</v>
      </c>
      <c r="E80" s="42">
        <f t="shared" si="3"/>
        <v>0</v>
      </c>
    </row>
    <row r="81" spans="1:8" x14ac:dyDescent="0.2">
      <c r="A81" s="40">
        <v>1271</v>
      </c>
      <c r="B81" s="38" t="s">
        <v>148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f>SUM(C91:C92)</f>
        <v>-1650088.71</v>
      </c>
    </row>
    <row r="91" spans="1:8" ht="90" x14ac:dyDescent="0.2">
      <c r="A91" s="40">
        <v>1161</v>
      </c>
      <c r="B91" s="38" t="s">
        <v>157</v>
      </c>
      <c r="C91" s="42">
        <v>-1650088.71</v>
      </c>
      <c r="D91" s="153" t="s">
        <v>656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f>SUM(C97:C99)</f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f>SUM(C104:C112)</f>
        <v>7299762.3499999996</v>
      </c>
      <c r="D103" s="42">
        <f t="shared" ref="D103:G103" si="4">SUM(D104:D112)</f>
        <v>3519280.0599999996</v>
      </c>
      <c r="E103" s="42">
        <f t="shared" si="4"/>
        <v>2375069.7199999997</v>
      </c>
      <c r="F103" s="42">
        <f t="shared" si="4"/>
        <v>0</v>
      </c>
      <c r="G103" s="42">
        <f t="shared" si="4"/>
        <v>1405412.57</v>
      </c>
    </row>
    <row r="104" spans="1:8" x14ac:dyDescent="0.2">
      <c r="A104" s="40">
        <v>2111</v>
      </c>
      <c r="B104" s="38" t="s">
        <v>168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1405180.96</v>
      </c>
      <c r="D105" s="42">
        <v>510201.11999999994</v>
      </c>
      <c r="E105" s="42">
        <v>894979.84</v>
      </c>
      <c r="F105" s="42">
        <v>0</v>
      </c>
      <c r="G105" s="42">
        <v>0</v>
      </c>
      <c r="H105" s="38" t="s">
        <v>655</v>
      </c>
    </row>
    <row r="106" spans="1:8" x14ac:dyDescent="0.2">
      <c r="A106" s="40">
        <v>2113</v>
      </c>
      <c r="B106" s="38" t="s">
        <v>170</v>
      </c>
      <c r="C106" s="42">
        <v>2364296.13</v>
      </c>
      <c r="D106" s="42">
        <v>835904.43</v>
      </c>
      <c r="E106" s="42">
        <v>1243072.21</v>
      </c>
      <c r="F106" s="42">
        <v>0</v>
      </c>
      <c r="G106" s="42">
        <v>285319.49</v>
      </c>
      <c r="H106" s="38" t="s">
        <v>655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2148179.13</v>
      </c>
      <c r="D110" s="42">
        <v>1911161.46</v>
      </c>
      <c r="E110" s="42">
        <v>237017.67</v>
      </c>
      <c r="F110" s="42">
        <v>0</v>
      </c>
      <c r="G110" s="42">
        <v>0</v>
      </c>
      <c r="H110" s="38" t="s">
        <v>655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1382106.13</v>
      </c>
      <c r="D112" s="42">
        <v>262013.04999999981</v>
      </c>
      <c r="E112" s="42">
        <v>0</v>
      </c>
      <c r="F112" s="42">
        <v>0</v>
      </c>
      <c r="G112" s="42">
        <v>1120093.08</v>
      </c>
      <c r="H112" s="38" t="s">
        <v>655</v>
      </c>
    </row>
    <row r="113" spans="1:8" x14ac:dyDescent="0.2">
      <c r="A113" s="40">
        <v>2120</v>
      </c>
      <c r="B113" s="38" t="s">
        <v>177</v>
      </c>
      <c r="C113" s="42">
        <f>SUM(C114:C116)</f>
        <v>0</v>
      </c>
      <c r="D113" s="42">
        <f t="shared" ref="D113:G113" si="5">SUM(D114:D116)</f>
        <v>0</v>
      </c>
      <c r="E113" s="42">
        <f t="shared" si="5"/>
        <v>0</v>
      </c>
      <c r="F113" s="42">
        <f t="shared" si="5"/>
        <v>0</v>
      </c>
      <c r="G113" s="42">
        <f t="shared" si="5"/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f>SUM(C121:C126)</f>
        <v>23756914.34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ht="90" x14ac:dyDescent="0.2">
      <c r="A122" s="40">
        <v>2162</v>
      </c>
      <c r="B122" s="38" t="s">
        <v>185</v>
      </c>
      <c r="C122" s="42">
        <v>23756914.34</v>
      </c>
      <c r="D122" s="38" t="s">
        <v>653</v>
      </c>
      <c r="E122" s="153" t="s">
        <v>654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f>SUM(C128:C133)</f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f>SUM(C140:C142)</f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5"/>
      <c r="B3" s="12"/>
    </row>
    <row r="4" spans="1:2" ht="15" customHeight="1" x14ac:dyDescent="0.2">
      <c r="A4" s="116" t="s">
        <v>10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22.5" x14ac:dyDescent="0.2">
      <c r="A6" s="114"/>
      <c r="B6" s="25" t="s">
        <v>208</v>
      </c>
    </row>
    <row r="7" spans="1:2" ht="15" customHeight="1" x14ac:dyDescent="0.2">
      <c r="A7" s="114"/>
      <c r="B7" s="27" t="s">
        <v>209</v>
      </c>
    </row>
    <row r="8" spans="1:2" x14ac:dyDescent="0.2">
      <c r="A8" s="114"/>
    </row>
    <row r="9" spans="1:2" ht="15" customHeight="1" x14ac:dyDescent="0.2">
      <c r="A9" s="116" t="s">
        <v>12</v>
      </c>
      <c r="B9" s="27" t="s">
        <v>210</v>
      </c>
    </row>
    <row r="10" spans="1:2" ht="15" customHeight="1" x14ac:dyDescent="0.2">
      <c r="A10" s="114"/>
      <c r="B10" s="27" t="s">
        <v>211</v>
      </c>
    </row>
    <row r="11" spans="1:2" ht="15" customHeight="1" x14ac:dyDescent="0.2">
      <c r="A11" s="114"/>
      <c r="B11" s="27" t="s">
        <v>212</v>
      </c>
    </row>
    <row r="12" spans="1:2" ht="15" customHeight="1" x14ac:dyDescent="0.2">
      <c r="A12" s="114"/>
      <c r="B12" s="27" t="s">
        <v>213</v>
      </c>
    </row>
    <row r="13" spans="1:2" ht="15" customHeight="1" x14ac:dyDescent="0.2">
      <c r="A13" s="114"/>
      <c r="B13" s="27" t="s">
        <v>214</v>
      </c>
    </row>
    <row r="14" spans="1:2" x14ac:dyDescent="0.2">
      <c r="A14" s="114"/>
    </row>
    <row r="15" spans="1:2" ht="15" customHeight="1" x14ac:dyDescent="0.2">
      <c r="A15" s="116" t="s">
        <v>14</v>
      </c>
      <c r="B15" s="28" t="s">
        <v>215</v>
      </c>
    </row>
    <row r="16" spans="1:2" ht="15" customHeight="1" x14ac:dyDescent="0.2">
      <c r="A16" s="114"/>
      <c r="B16" s="28" t="s">
        <v>216</v>
      </c>
    </row>
    <row r="17" spans="1:2" ht="15" customHeight="1" x14ac:dyDescent="0.2">
      <c r="A17" s="114"/>
      <c r="B17" s="28" t="s">
        <v>217</v>
      </c>
    </row>
    <row r="18" spans="1:2" ht="15" customHeight="1" x14ac:dyDescent="0.2">
      <c r="A18" s="114"/>
      <c r="B18" s="27" t="s">
        <v>218</v>
      </c>
    </row>
    <row r="19" spans="1:2" ht="15" customHeight="1" x14ac:dyDescent="0.2">
      <c r="A19" s="114"/>
      <c r="B19" s="23" t="s">
        <v>219</v>
      </c>
    </row>
    <row r="20" spans="1:2" x14ac:dyDescent="0.2">
      <c r="A20" s="114"/>
    </row>
    <row r="21" spans="1:2" ht="15" customHeight="1" x14ac:dyDescent="0.2">
      <c r="A21" s="116" t="s">
        <v>16</v>
      </c>
      <c r="B21" s="1" t="s">
        <v>220</v>
      </c>
    </row>
    <row r="22" spans="1:2" ht="15" customHeight="1" x14ac:dyDescent="0.2">
      <c r="A22" s="114"/>
      <c r="B22" s="29" t="s">
        <v>221</v>
      </c>
    </row>
    <row r="23" spans="1:2" x14ac:dyDescent="0.2">
      <c r="A23" s="114"/>
    </row>
    <row r="24" spans="1:2" ht="15" customHeight="1" x14ac:dyDescent="0.2">
      <c r="A24" s="116" t="s">
        <v>18</v>
      </c>
      <c r="B24" s="23" t="s">
        <v>222</v>
      </c>
    </row>
    <row r="25" spans="1:2" ht="15" customHeight="1" x14ac:dyDescent="0.2">
      <c r="A25" s="114"/>
      <c r="B25" s="23" t="s">
        <v>223</v>
      </c>
    </row>
    <row r="26" spans="1:2" ht="15" customHeight="1" x14ac:dyDescent="0.2">
      <c r="A26" s="114"/>
      <c r="B26" s="23" t="s">
        <v>224</v>
      </c>
    </row>
    <row r="27" spans="1:2" x14ac:dyDescent="0.2">
      <c r="A27" s="114"/>
    </row>
    <row r="28" spans="1:2" ht="15" customHeight="1" x14ac:dyDescent="0.2">
      <c r="A28" s="116" t="s">
        <v>20</v>
      </c>
      <c r="B28" s="23" t="s">
        <v>225</v>
      </c>
    </row>
    <row r="29" spans="1:2" ht="15" customHeight="1" x14ac:dyDescent="0.2">
      <c r="A29" s="114"/>
      <c r="B29" s="23" t="s">
        <v>226</v>
      </c>
    </row>
    <row r="30" spans="1:2" ht="15" customHeight="1" x14ac:dyDescent="0.2">
      <c r="A30" s="114"/>
      <c r="B30" s="23" t="s">
        <v>227</v>
      </c>
    </row>
    <row r="31" spans="1:2" ht="15" customHeight="1" x14ac:dyDescent="0.2">
      <c r="A31" s="114"/>
      <c r="B31" s="30" t="s">
        <v>228</v>
      </c>
    </row>
    <row r="32" spans="1:2" x14ac:dyDescent="0.2">
      <c r="A32" s="114"/>
    </row>
    <row r="33" spans="1:2" ht="15" customHeight="1" x14ac:dyDescent="0.2">
      <c r="A33" s="116" t="s">
        <v>22</v>
      </c>
      <c r="B33" s="23" t="s">
        <v>229</v>
      </c>
    </row>
    <row r="34" spans="1:2" ht="15" customHeight="1" x14ac:dyDescent="0.2">
      <c r="A34" s="114"/>
      <c r="B34" s="23" t="s">
        <v>230</v>
      </c>
    </row>
    <row r="35" spans="1:2" x14ac:dyDescent="0.2">
      <c r="A35" s="114"/>
    </row>
    <row r="36" spans="1:2" ht="15" customHeight="1" x14ac:dyDescent="0.2">
      <c r="A36" s="116" t="s">
        <v>24</v>
      </c>
      <c r="B36" s="27" t="s">
        <v>231</v>
      </c>
    </row>
    <row r="37" spans="1:2" ht="15" customHeight="1" x14ac:dyDescent="0.2">
      <c r="A37" s="114"/>
      <c r="B37" s="27" t="s">
        <v>232</v>
      </c>
    </row>
    <row r="38" spans="1:2" ht="15" customHeight="1" x14ac:dyDescent="0.2">
      <c r="A38" s="114"/>
      <c r="B38" s="31" t="s">
        <v>233</v>
      </c>
    </row>
    <row r="39" spans="1:2" ht="15" customHeight="1" x14ac:dyDescent="0.2">
      <c r="A39" s="114"/>
      <c r="B39" s="27" t="s">
        <v>234</v>
      </c>
    </row>
    <row r="40" spans="1:2" ht="15" customHeight="1" x14ac:dyDescent="0.2">
      <c r="A40" s="114"/>
      <c r="B40" s="27" t="s">
        <v>235</v>
      </c>
    </row>
    <row r="41" spans="1:2" ht="15" customHeight="1" x14ac:dyDescent="0.2">
      <c r="A41" s="114"/>
      <c r="B41" s="27" t="s">
        <v>236</v>
      </c>
    </row>
    <row r="42" spans="1:2" x14ac:dyDescent="0.2">
      <c r="A42" s="114"/>
    </row>
    <row r="43" spans="1:2" ht="15" customHeight="1" x14ac:dyDescent="0.2">
      <c r="A43" s="116" t="s">
        <v>26</v>
      </c>
      <c r="B43" s="27" t="s">
        <v>237</v>
      </c>
    </row>
    <row r="44" spans="1:2" ht="15" customHeight="1" x14ac:dyDescent="0.2">
      <c r="A44" s="114"/>
      <c r="B44" s="27" t="s">
        <v>238</v>
      </c>
    </row>
    <row r="45" spans="1:2" ht="15" customHeight="1" x14ac:dyDescent="0.2">
      <c r="A45" s="114"/>
      <c r="B45" s="31" t="s">
        <v>239</v>
      </c>
    </row>
    <row r="46" spans="1:2" ht="15" customHeight="1" x14ac:dyDescent="0.2">
      <c r="A46" s="114"/>
      <c r="B46" s="27" t="s">
        <v>240</v>
      </c>
    </row>
    <row r="47" spans="1:2" ht="15" customHeight="1" x14ac:dyDescent="0.2">
      <c r="A47" s="114"/>
      <c r="B47" s="27" t="s">
        <v>241</v>
      </c>
    </row>
    <row r="48" spans="1:2" ht="15" customHeight="1" x14ac:dyDescent="0.2">
      <c r="A48" s="114"/>
      <c r="B48" s="27" t="s">
        <v>242</v>
      </c>
    </row>
    <row r="49" spans="1:2" x14ac:dyDescent="0.2">
      <c r="A49" s="114"/>
    </row>
    <row r="50" spans="1:2" ht="25.5" customHeight="1" x14ac:dyDescent="0.2">
      <c r="A50" s="116" t="s">
        <v>28</v>
      </c>
      <c r="B50" s="25" t="s">
        <v>243</v>
      </c>
    </row>
    <row r="51" spans="1:2" x14ac:dyDescent="0.2">
      <c r="A51" s="114"/>
    </row>
    <row r="52" spans="1:2" ht="15" customHeight="1" x14ac:dyDescent="0.2">
      <c r="A52" s="116" t="s">
        <v>30</v>
      </c>
      <c r="B52" s="27" t="s">
        <v>244</v>
      </c>
    </row>
    <row r="53" spans="1:2" x14ac:dyDescent="0.2">
      <c r="A53" s="114"/>
    </row>
    <row r="54" spans="1:2" ht="15" customHeight="1" x14ac:dyDescent="0.2">
      <c r="A54" s="116" t="s">
        <v>32</v>
      </c>
      <c r="B54" s="28" t="s">
        <v>245</v>
      </c>
    </row>
    <row r="55" spans="1:2" ht="15" customHeight="1" x14ac:dyDescent="0.2">
      <c r="A55" s="114"/>
      <c r="B55" s="28" t="s">
        <v>246</v>
      </c>
    </row>
    <row r="56" spans="1:2" ht="15" customHeight="1" x14ac:dyDescent="0.2">
      <c r="A56" s="114"/>
      <c r="B56" s="28" t="s">
        <v>247</v>
      </c>
    </row>
    <row r="57" spans="1:2" ht="15" customHeight="1" x14ac:dyDescent="0.2">
      <c r="A57" s="114"/>
      <c r="B57" s="28" t="s">
        <v>248</v>
      </c>
    </row>
    <row r="58" spans="1:2" ht="15" customHeight="1" x14ac:dyDescent="0.2">
      <c r="A58" s="114"/>
      <c r="B58" s="28" t="s">
        <v>249</v>
      </c>
    </row>
    <row r="59" spans="1:2" x14ac:dyDescent="0.2">
      <c r="A59" s="114"/>
    </row>
    <row r="60" spans="1:2" ht="15" customHeight="1" x14ac:dyDescent="0.2">
      <c r="A60" s="116" t="s">
        <v>34</v>
      </c>
      <c r="B60" s="23" t="s">
        <v>250</v>
      </c>
    </row>
    <row r="61" spans="1:2" x14ac:dyDescent="0.2">
      <c r="A61" s="114"/>
      <c r="B61" s="23"/>
    </row>
    <row r="62" spans="1:2" ht="15" customHeight="1" x14ac:dyDescent="0.2">
      <c r="A62" s="116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zoomScaleNormal="100" workbookViewId="0">
      <selection sqref="A1:C1"/>
    </sheetView>
  </sheetViews>
  <sheetFormatPr baseColWidth="10" defaultColWidth="9.28515625" defaultRowHeight="11.25" x14ac:dyDescent="0.2"/>
  <cols>
    <col min="1" max="1" width="10" style="38" customWidth="1"/>
    <col min="2" max="2" width="72.7109375" style="38" bestFit="1" customWidth="1"/>
    <col min="3" max="3" width="15.7109375" style="38" customWidth="1"/>
    <col min="4" max="5" width="19.7109375" style="38" customWidth="1"/>
    <col min="6" max="16384" width="9.28515625" style="38"/>
  </cols>
  <sheetData>
    <row r="1" spans="1:5" s="44" customFormat="1" ht="19.149999999999999" customHeight="1" x14ac:dyDescent="0.25">
      <c r="A1" s="167" t="str">
        <f>ESF!A1</f>
        <v>Instituto Municipal de Vivienda de León, Guanajuato (IMUVI)</v>
      </c>
      <c r="B1" s="167"/>
      <c r="C1" s="167"/>
      <c r="D1" s="34" t="s">
        <v>0</v>
      </c>
      <c r="E1" s="43">
        <f>'Notas a los Edos Financieros'!D1</f>
        <v>2022</v>
      </c>
    </row>
    <row r="2" spans="1:5" s="35" customFormat="1" ht="19.149999999999999" customHeight="1" x14ac:dyDescent="0.25">
      <c r="A2" s="167" t="s">
        <v>251</v>
      </c>
      <c r="B2" s="167"/>
      <c r="C2" s="167"/>
      <c r="D2" s="34" t="s">
        <v>2</v>
      </c>
      <c r="E2" s="43" t="str">
        <f>'Notas a los Edos Financieros'!D2</f>
        <v>Trimestral</v>
      </c>
    </row>
    <row r="3" spans="1:5" s="35" customFormat="1" ht="19.149999999999999" customHeight="1" x14ac:dyDescent="0.25">
      <c r="A3" s="167" t="str">
        <f>ESF!A3</f>
        <v>Correspondiente del 1 enero al 31 de diciembre de 2022</v>
      </c>
      <c r="B3" s="167"/>
      <c r="C3" s="167"/>
      <c r="D3" s="34" t="s">
        <v>4</v>
      </c>
      <c r="E3" s="43">
        <f>'Notas a los Edos Financieros'!D3</f>
        <v>4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f>+C9+C19+C25+C28+C34+C37+C46</f>
        <v>23866458.16</v>
      </c>
      <c r="D8" s="66"/>
      <c r="E8" s="64"/>
    </row>
    <row r="9" spans="1:5" x14ac:dyDescent="0.2">
      <c r="A9" s="65">
        <v>4110</v>
      </c>
      <c r="B9" s="66" t="s">
        <v>254</v>
      </c>
      <c r="C9" s="69">
        <f>SUM(C10:C18)</f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f>SUM(C20:C24)</f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f>SUM(C26:C27)</f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f>SUM(C29:C33)</f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f>SUM(C35:C36)</f>
        <v>0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0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f>SUM(C38:C45)</f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f>SUM(C47:C54)</f>
        <v>23866458.16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33.75" x14ac:dyDescent="0.2">
      <c r="A49" s="65">
        <v>4173</v>
      </c>
      <c r="B49" s="67" t="s">
        <v>293</v>
      </c>
      <c r="C49" s="69">
        <v>23866458.16</v>
      </c>
      <c r="D49" s="67" t="s">
        <v>667</v>
      </c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f>+C59+C65</f>
        <v>63853284</v>
      </c>
      <c r="D58" s="66"/>
      <c r="E58" s="64"/>
    </row>
    <row r="59" spans="1:5" ht="22.5" x14ac:dyDescent="0.2">
      <c r="A59" s="65">
        <v>4210</v>
      </c>
      <c r="B59" s="67" t="s">
        <v>301</v>
      </c>
      <c r="C59" s="69">
        <f>SUM(C60:C64)</f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f>SUM(C66:C69)</f>
        <v>63853284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63853284</v>
      </c>
      <c r="D66" s="66" t="s">
        <v>668</v>
      </c>
      <c r="E66" s="64"/>
    </row>
    <row r="67" spans="1:5" x14ac:dyDescent="0.2">
      <c r="A67" s="65">
        <v>4223</v>
      </c>
      <c r="B67" s="66" t="s">
        <v>309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f>+C74+C77+C83+C85+C87</f>
        <v>28195603.07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f>SUM(C75:C76)</f>
        <v>22832437.199999999</v>
      </c>
      <c r="D74" s="66"/>
      <c r="E74" s="66"/>
    </row>
    <row r="75" spans="1:5" ht="45" x14ac:dyDescent="0.2">
      <c r="A75" s="68">
        <v>4311</v>
      </c>
      <c r="B75" s="66" t="s">
        <v>314</v>
      </c>
      <c r="C75" s="69">
        <v>22832437.199999999</v>
      </c>
      <c r="D75" s="66" t="s">
        <v>669</v>
      </c>
      <c r="E75" s="67" t="s">
        <v>670</v>
      </c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f>SUM(C78:C82)</f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f>SUM(C84)</f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f>SUM(C86)</f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f>SUM(C88:C94)</f>
        <v>5363165.87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ht="22.5" x14ac:dyDescent="0.2">
      <c r="A94" s="68">
        <v>4399</v>
      </c>
      <c r="B94" s="66" t="s">
        <v>324</v>
      </c>
      <c r="C94" s="69">
        <v>5363165.87</v>
      </c>
      <c r="D94" s="66" t="s">
        <v>671</v>
      </c>
      <c r="E94" s="67" t="s">
        <v>672</v>
      </c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f>+C99+C127+C160+C170+C185+C214</f>
        <v>85258875.219999999</v>
      </c>
      <c r="D98" s="70">
        <f>IFERROR(C98/C98,"")</f>
        <v>1</v>
      </c>
      <c r="E98" s="66"/>
    </row>
    <row r="99" spans="1:5" x14ac:dyDescent="0.2">
      <c r="A99" s="68">
        <v>5100</v>
      </c>
      <c r="B99" s="66" t="s">
        <v>333</v>
      </c>
      <c r="C99" s="69">
        <f>+C100+C107+C117</f>
        <v>61874006.670000002</v>
      </c>
      <c r="D99" s="70">
        <f t="shared" ref="D99:D162" si="0">IFERROR(C99/C99,"")</f>
        <v>1</v>
      </c>
      <c r="E99" s="66"/>
    </row>
    <row r="100" spans="1:5" x14ac:dyDescent="0.2">
      <c r="A100" s="68">
        <v>5110</v>
      </c>
      <c r="B100" s="66" t="s">
        <v>334</v>
      </c>
      <c r="C100" s="69">
        <f>SUM(C101:C106)</f>
        <v>48168606.600000001</v>
      </c>
      <c r="D100" s="70">
        <f t="shared" si="0"/>
        <v>1</v>
      </c>
      <c r="E100" s="66"/>
    </row>
    <row r="101" spans="1:5" x14ac:dyDescent="0.2">
      <c r="A101" s="68">
        <v>5111</v>
      </c>
      <c r="B101" s="66" t="s">
        <v>335</v>
      </c>
      <c r="C101" s="69">
        <v>26024463.329999998</v>
      </c>
      <c r="D101" s="70">
        <f t="shared" si="0"/>
        <v>1</v>
      </c>
      <c r="E101" s="66"/>
    </row>
    <row r="102" spans="1:5" x14ac:dyDescent="0.2">
      <c r="A102" s="68">
        <v>5112</v>
      </c>
      <c r="B102" s="66" t="s">
        <v>336</v>
      </c>
      <c r="C102" s="69">
        <v>519203.08</v>
      </c>
      <c r="D102" s="70">
        <f t="shared" si="0"/>
        <v>1</v>
      </c>
      <c r="E102" s="66"/>
    </row>
    <row r="103" spans="1:5" x14ac:dyDescent="0.2">
      <c r="A103" s="68">
        <v>5113</v>
      </c>
      <c r="B103" s="66" t="s">
        <v>337</v>
      </c>
      <c r="C103" s="69">
        <v>5214949.12</v>
      </c>
      <c r="D103" s="70">
        <f t="shared" si="0"/>
        <v>1</v>
      </c>
      <c r="E103" s="66"/>
    </row>
    <row r="104" spans="1:5" x14ac:dyDescent="0.2">
      <c r="A104" s="68">
        <v>5114</v>
      </c>
      <c r="B104" s="66" t="s">
        <v>338</v>
      </c>
      <c r="C104" s="69">
        <v>5669497.5099999998</v>
      </c>
      <c r="D104" s="70">
        <f t="shared" si="0"/>
        <v>1</v>
      </c>
      <c r="E104" s="66"/>
    </row>
    <row r="105" spans="1:5" x14ac:dyDescent="0.2">
      <c r="A105" s="68">
        <v>5115</v>
      </c>
      <c r="B105" s="66" t="s">
        <v>339</v>
      </c>
      <c r="C105" s="69">
        <v>10740493.560000001</v>
      </c>
      <c r="D105" s="70">
        <f t="shared" si="0"/>
        <v>1</v>
      </c>
      <c r="E105" s="66"/>
    </row>
    <row r="106" spans="1:5" x14ac:dyDescent="0.2">
      <c r="A106" s="68">
        <v>5116</v>
      </c>
      <c r="B106" s="66" t="s">
        <v>340</v>
      </c>
      <c r="C106" s="69">
        <v>0</v>
      </c>
      <c r="D106" s="70" t="str">
        <f t="shared" si="0"/>
        <v/>
      </c>
      <c r="E106" s="66"/>
    </row>
    <row r="107" spans="1:5" x14ac:dyDescent="0.2">
      <c r="A107" s="68">
        <v>5120</v>
      </c>
      <c r="B107" s="66" t="s">
        <v>341</v>
      </c>
      <c r="C107" s="69">
        <f>SUM(C108:C116)</f>
        <v>1934842.94</v>
      </c>
      <c r="D107" s="70">
        <f t="shared" si="0"/>
        <v>1</v>
      </c>
      <c r="E107" s="66"/>
    </row>
    <row r="108" spans="1:5" x14ac:dyDescent="0.2">
      <c r="A108" s="68">
        <v>5121</v>
      </c>
      <c r="B108" s="66" t="s">
        <v>342</v>
      </c>
      <c r="C108" s="69">
        <v>378128.22</v>
      </c>
      <c r="D108" s="70">
        <f t="shared" si="0"/>
        <v>1</v>
      </c>
      <c r="E108" s="66"/>
    </row>
    <row r="109" spans="1:5" x14ac:dyDescent="0.2">
      <c r="A109" s="68">
        <v>5122</v>
      </c>
      <c r="B109" s="66" t="s">
        <v>343</v>
      </c>
      <c r="C109" s="69">
        <v>7337.53</v>
      </c>
      <c r="D109" s="70">
        <f t="shared" si="0"/>
        <v>1</v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 t="str">
        <f t="shared" si="0"/>
        <v/>
      </c>
      <c r="E110" s="66"/>
    </row>
    <row r="111" spans="1:5" x14ac:dyDescent="0.2">
      <c r="A111" s="68">
        <v>5124</v>
      </c>
      <c r="B111" s="66" t="s">
        <v>345</v>
      </c>
      <c r="C111" s="69">
        <v>53858.080000000002</v>
      </c>
      <c r="D111" s="70">
        <f t="shared" si="0"/>
        <v>1</v>
      </c>
      <c r="E111" s="66"/>
    </row>
    <row r="112" spans="1:5" x14ac:dyDescent="0.2">
      <c r="A112" s="68">
        <v>5125</v>
      </c>
      <c r="B112" s="66" t="s">
        <v>346</v>
      </c>
      <c r="C112" s="69">
        <v>6904.49</v>
      </c>
      <c r="D112" s="70">
        <f t="shared" si="0"/>
        <v>1</v>
      </c>
      <c r="E112" s="66"/>
    </row>
    <row r="113" spans="1:5" x14ac:dyDescent="0.2">
      <c r="A113" s="68">
        <v>5126</v>
      </c>
      <c r="B113" s="66" t="s">
        <v>347</v>
      </c>
      <c r="C113" s="69">
        <v>1043270.88</v>
      </c>
      <c r="D113" s="70">
        <f t="shared" si="0"/>
        <v>1</v>
      </c>
      <c r="E113" s="66"/>
    </row>
    <row r="114" spans="1:5" x14ac:dyDescent="0.2">
      <c r="A114" s="68">
        <v>5127</v>
      </c>
      <c r="B114" s="66" t="s">
        <v>348</v>
      </c>
      <c r="C114" s="69">
        <v>231669.91</v>
      </c>
      <c r="D114" s="70">
        <f t="shared" si="0"/>
        <v>1</v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 t="str">
        <f t="shared" si="0"/>
        <v/>
      </c>
      <c r="E115" s="66"/>
    </row>
    <row r="116" spans="1:5" x14ac:dyDescent="0.2">
      <c r="A116" s="68">
        <v>5129</v>
      </c>
      <c r="B116" s="66" t="s">
        <v>350</v>
      </c>
      <c r="C116" s="69">
        <v>213673.83</v>
      </c>
      <c r="D116" s="70">
        <f t="shared" si="0"/>
        <v>1</v>
      </c>
      <c r="E116" s="66"/>
    </row>
    <row r="117" spans="1:5" x14ac:dyDescent="0.2">
      <c r="A117" s="68">
        <v>5130</v>
      </c>
      <c r="B117" s="66" t="s">
        <v>351</v>
      </c>
      <c r="C117" s="69">
        <f>SUM(C118:C126)</f>
        <v>11770557.130000001</v>
      </c>
      <c r="D117" s="70">
        <f t="shared" si="0"/>
        <v>1</v>
      </c>
      <c r="E117" s="66"/>
    </row>
    <row r="118" spans="1:5" x14ac:dyDescent="0.2">
      <c r="A118" s="68">
        <v>5131</v>
      </c>
      <c r="B118" s="66" t="s">
        <v>352</v>
      </c>
      <c r="C118" s="69">
        <v>733104.31</v>
      </c>
      <c r="D118" s="70">
        <f t="shared" si="0"/>
        <v>1</v>
      </c>
      <c r="E118" s="66"/>
    </row>
    <row r="119" spans="1:5" x14ac:dyDescent="0.2">
      <c r="A119" s="68">
        <v>5132</v>
      </c>
      <c r="B119" s="66" t="s">
        <v>353</v>
      </c>
      <c r="C119" s="69">
        <v>445297.44</v>
      </c>
      <c r="D119" s="70">
        <f t="shared" si="0"/>
        <v>1</v>
      </c>
      <c r="E119" s="66"/>
    </row>
    <row r="120" spans="1:5" x14ac:dyDescent="0.2">
      <c r="A120" s="68">
        <v>5133</v>
      </c>
      <c r="B120" s="66" t="s">
        <v>354</v>
      </c>
      <c r="C120" s="69">
        <v>3757554.61</v>
      </c>
      <c r="D120" s="70">
        <f t="shared" si="0"/>
        <v>1</v>
      </c>
      <c r="E120" s="66"/>
    </row>
    <row r="121" spans="1:5" x14ac:dyDescent="0.2">
      <c r="A121" s="68">
        <v>5134</v>
      </c>
      <c r="B121" s="66" t="s">
        <v>355</v>
      </c>
      <c r="C121" s="69">
        <v>2979706.87</v>
      </c>
      <c r="D121" s="70">
        <f t="shared" si="0"/>
        <v>1</v>
      </c>
      <c r="E121" s="66"/>
    </row>
    <row r="122" spans="1:5" x14ac:dyDescent="0.2">
      <c r="A122" s="68">
        <v>5135</v>
      </c>
      <c r="B122" s="66" t="s">
        <v>356</v>
      </c>
      <c r="C122" s="69">
        <v>1956476.2</v>
      </c>
      <c r="D122" s="70">
        <f t="shared" si="0"/>
        <v>1</v>
      </c>
      <c r="E122" s="66"/>
    </row>
    <row r="123" spans="1:5" x14ac:dyDescent="0.2">
      <c r="A123" s="68">
        <v>5136</v>
      </c>
      <c r="B123" s="66" t="s">
        <v>357</v>
      </c>
      <c r="C123" s="69">
        <v>410394.73</v>
      </c>
      <c r="D123" s="70">
        <f t="shared" si="0"/>
        <v>1</v>
      </c>
      <c r="E123" s="66"/>
    </row>
    <row r="124" spans="1:5" x14ac:dyDescent="0.2">
      <c r="A124" s="68">
        <v>5137</v>
      </c>
      <c r="B124" s="66" t="s">
        <v>358</v>
      </c>
      <c r="C124" s="69">
        <v>43720.06</v>
      </c>
      <c r="D124" s="70">
        <f t="shared" si="0"/>
        <v>1</v>
      </c>
      <c r="E124" s="66"/>
    </row>
    <row r="125" spans="1:5" x14ac:dyDescent="0.2">
      <c r="A125" s="68">
        <v>5138</v>
      </c>
      <c r="B125" s="66" t="s">
        <v>359</v>
      </c>
      <c r="C125" s="69">
        <v>299787.76</v>
      </c>
      <c r="D125" s="70">
        <f t="shared" si="0"/>
        <v>1</v>
      </c>
      <c r="E125" s="66"/>
    </row>
    <row r="126" spans="1:5" x14ac:dyDescent="0.2">
      <c r="A126" s="68">
        <v>5139</v>
      </c>
      <c r="B126" s="66" t="s">
        <v>360</v>
      </c>
      <c r="C126" s="69">
        <v>1144515.1499999999</v>
      </c>
      <c r="D126" s="70">
        <f t="shared" si="0"/>
        <v>1</v>
      </c>
      <c r="E126" s="66"/>
    </row>
    <row r="127" spans="1:5" x14ac:dyDescent="0.2">
      <c r="A127" s="68">
        <v>5200</v>
      </c>
      <c r="B127" s="66" t="s">
        <v>361</v>
      </c>
      <c r="C127" s="69">
        <f>+C128+C131+C134+C137+C142+C146+C149+C151+C157</f>
        <v>125831</v>
      </c>
      <c r="D127" s="70">
        <f t="shared" si="0"/>
        <v>1</v>
      </c>
      <c r="E127" s="66"/>
    </row>
    <row r="128" spans="1:5" x14ac:dyDescent="0.2">
      <c r="A128" s="68">
        <v>5210</v>
      </c>
      <c r="B128" s="66" t="s">
        <v>362</v>
      </c>
      <c r="C128" s="69">
        <f>SUM(C129:C130)</f>
        <v>0</v>
      </c>
      <c r="D128" s="70" t="str">
        <f t="shared" si="0"/>
        <v/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 t="str">
        <f t="shared" si="0"/>
        <v/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 t="str">
        <f t="shared" si="0"/>
        <v/>
      </c>
      <c r="E130" s="66"/>
    </row>
    <row r="131" spans="1:5" x14ac:dyDescent="0.2">
      <c r="A131" s="68">
        <v>5220</v>
      </c>
      <c r="B131" s="66" t="s">
        <v>365</v>
      </c>
      <c r="C131" s="69">
        <f>SUM(C132:C133)</f>
        <v>0</v>
      </c>
      <c r="D131" s="70" t="str">
        <f t="shared" si="0"/>
        <v/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 t="str">
        <f t="shared" si="0"/>
        <v/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 t="str">
        <f t="shared" si="0"/>
        <v/>
      </c>
      <c r="E133" s="66"/>
    </row>
    <row r="134" spans="1:5" x14ac:dyDescent="0.2">
      <c r="A134" s="68">
        <v>5230</v>
      </c>
      <c r="B134" s="66" t="s">
        <v>309</v>
      </c>
      <c r="C134" s="69">
        <f>SUM(C135:C136)</f>
        <v>0</v>
      </c>
      <c r="D134" s="70" t="str">
        <f t="shared" si="0"/>
        <v/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 t="str">
        <f t="shared" si="0"/>
        <v/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 t="str">
        <f t="shared" si="0"/>
        <v/>
      </c>
      <c r="E136" s="66"/>
    </row>
    <row r="137" spans="1:5" x14ac:dyDescent="0.2">
      <c r="A137" s="68">
        <v>5240</v>
      </c>
      <c r="B137" s="66" t="s">
        <v>370</v>
      </c>
      <c r="C137" s="69">
        <f>SUM(C138:C141)</f>
        <v>125831</v>
      </c>
      <c r="D137" s="70">
        <f t="shared" si="0"/>
        <v>1</v>
      </c>
      <c r="E137" s="66"/>
    </row>
    <row r="138" spans="1:5" x14ac:dyDescent="0.2">
      <c r="A138" s="68">
        <v>5241</v>
      </c>
      <c r="B138" s="66" t="s">
        <v>371</v>
      </c>
      <c r="C138" s="69">
        <v>0</v>
      </c>
      <c r="D138" s="70" t="str">
        <f t="shared" si="0"/>
        <v/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 t="str">
        <f t="shared" si="0"/>
        <v/>
      </c>
      <c r="E139" s="66"/>
    </row>
    <row r="140" spans="1:5" x14ac:dyDescent="0.2">
      <c r="A140" s="68">
        <v>5243</v>
      </c>
      <c r="B140" s="66" t="s">
        <v>373</v>
      </c>
      <c r="C140" s="69">
        <v>0</v>
      </c>
      <c r="D140" s="70" t="str">
        <f t="shared" si="0"/>
        <v/>
      </c>
      <c r="E140" s="66"/>
    </row>
    <row r="141" spans="1:5" x14ac:dyDescent="0.2">
      <c r="A141" s="68">
        <v>5244</v>
      </c>
      <c r="B141" s="66" t="s">
        <v>374</v>
      </c>
      <c r="C141" s="69">
        <v>125831</v>
      </c>
      <c r="D141" s="70">
        <f t="shared" si="0"/>
        <v>1</v>
      </c>
      <c r="E141" s="66"/>
    </row>
    <row r="142" spans="1:5" x14ac:dyDescent="0.2">
      <c r="A142" s="68">
        <v>5250</v>
      </c>
      <c r="B142" s="66" t="s">
        <v>310</v>
      </c>
      <c r="C142" s="69">
        <f>SUM(C143:C145)</f>
        <v>0</v>
      </c>
      <c r="D142" s="70" t="str">
        <f t="shared" si="0"/>
        <v/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 t="str">
        <f t="shared" si="0"/>
        <v/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 t="str">
        <f t="shared" si="0"/>
        <v/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 t="str">
        <f t="shared" si="0"/>
        <v/>
      </c>
      <c r="E145" s="66"/>
    </row>
    <row r="146" spans="1:5" x14ac:dyDescent="0.2">
      <c r="A146" s="68">
        <v>5260</v>
      </c>
      <c r="B146" s="66" t="s">
        <v>378</v>
      </c>
      <c r="C146" s="69">
        <f>SUM(C147:C148)</f>
        <v>0</v>
      </c>
      <c r="D146" s="70" t="str">
        <f t="shared" si="0"/>
        <v/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 t="str">
        <f t="shared" si="0"/>
        <v/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 t="str">
        <f t="shared" si="0"/>
        <v/>
      </c>
      <c r="E148" s="66"/>
    </row>
    <row r="149" spans="1:5" x14ac:dyDescent="0.2">
      <c r="A149" s="68">
        <v>5270</v>
      </c>
      <c r="B149" s="66" t="s">
        <v>381</v>
      </c>
      <c r="C149" s="69">
        <f>SUM(C150)</f>
        <v>0</v>
      </c>
      <c r="D149" s="70" t="str">
        <f t="shared" si="0"/>
        <v/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 t="str">
        <f t="shared" si="0"/>
        <v/>
      </c>
      <c r="E150" s="66"/>
    </row>
    <row r="151" spans="1:5" x14ac:dyDescent="0.2">
      <c r="A151" s="68">
        <v>5280</v>
      </c>
      <c r="B151" s="66" t="s">
        <v>383</v>
      </c>
      <c r="C151" s="69">
        <f>SUM(C152:C156)</f>
        <v>0</v>
      </c>
      <c r="D151" s="70" t="str">
        <f t="shared" si="0"/>
        <v/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 t="str">
        <f t="shared" si="0"/>
        <v/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 t="str">
        <f t="shared" si="0"/>
        <v/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 t="str">
        <f t="shared" si="0"/>
        <v/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 t="str">
        <f t="shared" si="0"/>
        <v/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 t="str">
        <f t="shared" si="0"/>
        <v/>
      </c>
      <c r="E156" s="66"/>
    </row>
    <row r="157" spans="1:5" x14ac:dyDescent="0.2">
      <c r="A157" s="68">
        <v>5290</v>
      </c>
      <c r="B157" s="66" t="s">
        <v>389</v>
      </c>
      <c r="C157" s="69">
        <f>SUM(C158:C159)</f>
        <v>0</v>
      </c>
      <c r="D157" s="70" t="str">
        <f t="shared" si="0"/>
        <v/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 t="str">
        <f t="shared" si="0"/>
        <v/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 t="str">
        <f t="shared" si="0"/>
        <v/>
      </c>
      <c r="E159" s="66"/>
    </row>
    <row r="160" spans="1:5" x14ac:dyDescent="0.2">
      <c r="A160" s="68">
        <v>5300</v>
      </c>
      <c r="B160" s="66" t="s">
        <v>392</v>
      </c>
      <c r="C160" s="69">
        <f>+C161+C164+C167</f>
        <v>0</v>
      </c>
      <c r="D160" s="70" t="str">
        <f t="shared" si="0"/>
        <v/>
      </c>
      <c r="E160" s="66"/>
    </row>
    <row r="161" spans="1:5" x14ac:dyDescent="0.2">
      <c r="A161" s="68">
        <v>5310</v>
      </c>
      <c r="B161" s="66" t="s">
        <v>302</v>
      </c>
      <c r="C161" s="69">
        <f>SUM(C162:C163)</f>
        <v>0</v>
      </c>
      <c r="D161" s="70" t="str">
        <f t="shared" si="0"/>
        <v/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 t="str">
        <f t="shared" si="0"/>
        <v/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 t="str">
        <f t="shared" ref="D163:D216" si="1">IFERROR(C163/C163,"")</f>
        <v/>
      </c>
      <c r="E163" s="66"/>
    </row>
    <row r="164" spans="1:5" x14ac:dyDescent="0.2">
      <c r="A164" s="68">
        <v>5320</v>
      </c>
      <c r="B164" s="66" t="s">
        <v>303</v>
      </c>
      <c r="C164" s="69">
        <f>SUM(C165:C166)</f>
        <v>0</v>
      </c>
      <c r="D164" s="70" t="str">
        <f t="shared" si="1"/>
        <v/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 t="str">
        <f t="shared" si="1"/>
        <v/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 t="str">
        <f t="shared" si="1"/>
        <v/>
      </c>
      <c r="E166" s="66"/>
    </row>
    <row r="167" spans="1:5" x14ac:dyDescent="0.2">
      <c r="A167" s="68">
        <v>5330</v>
      </c>
      <c r="B167" s="66" t="s">
        <v>304</v>
      </c>
      <c r="C167" s="69">
        <f>SUM(C168:C169)</f>
        <v>0</v>
      </c>
      <c r="D167" s="70" t="str">
        <f t="shared" si="1"/>
        <v/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 t="str">
        <f t="shared" si="1"/>
        <v/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 t="str">
        <f t="shared" si="1"/>
        <v/>
      </c>
      <c r="E169" s="66"/>
    </row>
    <row r="170" spans="1:5" x14ac:dyDescent="0.2">
      <c r="A170" s="68">
        <v>5400</v>
      </c>
      <c r="B170" s="66" t="s">
        <v>399</v>
      </c>
      <c r="C170" s="69">
        <f>+C171+C174+C177+C180+C182</f>
        <v>0</v>
      </c>
      <c r="D170" s="70" t="str">
        <f t="shared" si="1"/>
        <v/>
      </c>
      <c r="E170" s="66"/>
    </row>
    <row r="171" spans="1:5" x14ac:dyDescent="0.2">
      <c r="A171" s="68">
        <v>5410</v>
      </c>
      <c r="B171" s="66" t="s">
        <v>400</v>
      </c>
      <c r="C171" s="69">
        <f>SUM(C172:C173)</f>
        <v>0</v>
      </c>
      <c r="D171" s="70" t="str">
        <f t="shared" si="1"/>
        <v/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 t="str">
        <f t="shared" si="1"/>
        <v/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 t="str">
        <f t="shared" si="1"/>
        <v/>
      </c>
      <c r="E173" s="66"/>
    </row>
    <row r="174" spans="1:5" x14ac:dyDescent="0.2">
      <c r="A174" s="68">
        <v>5420</v>
      </c>
      <c r="B174" s="66" t="s">
        <v>403</v>
      </c>
      <c r="C174" s="69">
        <f>SUM(C175:C176)</f>
        <v>0</v>
      </c>
      <c r="D174" s="70" t="str">
        <f t="shared" si="1"/>
        <v/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 t="str">
        <f t="shared" si="1"/>
        <v/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 t="str">
        <f t="shared" si="1"/>
        <v/>
      </c>
      <c r="E176" s="66"/>
    </row>
    <row r="177" spans="1:5" x14ac:dyDescent="0.2">
      <c r="A177" s="68">
        <v>5430</v>
      </c>
      <c r="B177" s="66" t="s">
        <v>406</v>
      </c>
      <c r="C177" s="69">
        <f>SUM(C178:C179)</f>
        <v>0</v>
      </c>
      <c r="D177" s="70" t="str">
        <f t="shared" si="1"/>
        <v/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 t="str">
        <f t="shared" si="1"/>
        <v/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 t="str">
        <f t="shared" si="1"/>
        <v/>
      </c>
      <c r="E179" s="66"/>
    </row>
    <row r="180" spans="1:5" x14ac:dyDescent="0.2">
      <c r="A180" s="68">
        <v>5440</v>
      </c>
      <c r="B180" s="66" t="s">
        <v>409</v>
      </c>
      <c r="C180" s="69">
        <f>SUM(C181)</f>
        <v>0</v>
      </c>
      <c r="D180" s="70" t="str">
        <f t="shared" si="1"/>
        <v/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 t="str">
        <f t="shared" si="1"/>
        <v/>
      </c>
      <c r="E181" s="66"/>
    </row>
    <row r="182" spans="1:5" x14ac:dyDescent="0.2">
      <c r="A182" s="68">
        <v>5450</v>
      </c>
      <c r="B182" s="66" t="s">
        <v>410</v>
      </c>
      <c r="C182" s="69">
        <f>SUM(C183:C184)</f>
        <v>0</v>
      </c>
      <c r="D182" s="70" t="str">
        <f t="shared" si="1"/>
        <v/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 t="str">
        <f t="shared" si="1"/>
        <v/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 t="str">
        <f t="shared" si="1"/>
        <v/>
      </c>
      <c r="E184" s="66"/>
    </row>
    <row r="185" spans="1:5" x14ac:dyDescent="0.2">
      <c r="A185" s="68">
        <v>5500</v>
      </c>
      <c r="B185" s="66" t="s">
        <v>413</v>
      </c>
      <c r="C185" s="69">
        <f>+C186+C195+C198+C204</f>
        <v>22939841.359999999</v>
      </c>
      <c r="D185" s="70">
        <f t="shared" si="1"/>
        <v>1</v>
      </c>
      <c r="E185" s="66"/>
    </row>
    <row r="186" spans="1:5" x14ac:dyDescent="0.2">
      <c r="A186" s="68">
        <v>5510</v>
      </c>
      <c r="B186" s="66" t="s">
        <v>414</v>
      </c>
      <c r="C186" s="69">
        <f>SUM(C187:C194)</f>
        <v>3359611.4699999997</v>
      </c>
      <c r="D186" s="70">
        <f t="shared" si="1"/>
        <v>1</v>
      </c>
      <c r="E186" s="66"/>
    </row>
    <row r="187" spans="1:5" x14ac:dyDescent="0.2">
      <c r="A187" s="68">
        <v>5511</v>
      </c>
      <c r="B187" s="66" t="s">
        <v>415</v>
      </c>
      <c r="C187" s="69">
        <v>0</v>
      </c>
      <c r="D187" s="70" t="str">
        <f t="shared" si="1"/>
        <v/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 t="str">
        <f t="shared" si="1"/>
        <v/>
      </c>
      <c r="E188" s="66"/>
    </row>
    <row r="189" spans="1:5" x14ac:dyDescent="0.2">
      <c r="A189" s="68">
        <v>5513</v>
      </c>
      <c r="B189" s="66" t="s">
        <v>417</v>
      </c>
      <c r="C189" s="69">
        <v>1323156.67</v>
      </c>
      <c r="D189" s="70">
        <f t="shared" si="1"/>
        <v>1</v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 t="str">
        <f t="shared" si="1"/>
        <v/>
      </c>
      <c r="E190" s="66"/>
    </row>
    <row r="191" spans="1:5" x14ac:dyDescent="0.2">
      <c r="A191" s="68">
        <v>5515</v>
      </c>
      <c r="B191" s="66" t="s">
        <v>419</v>
      </c>
      <c r="C191" s="69">
        <v>1180509.98</v>
      </c>
      <c r="D191" s="70">
        <f t="shared" si="1"/>
        <v>1</v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 t="str">
        <f t="shared" si="1"/>
        <v/>
      </c>
      <c r="E192" s="66"/>
    </row>
    <row r="193" spans="1:5" x14ac:dyDescent="0.2">
      <c r="A193" s="68">
        <v>5517</v>
      </c>
      <c r="B193" s="66" t="s">
        <v>421</v>
      </c>
      <c r="C193" s="69">
        <v>855944.82</v>
      </c>
      <c r="D193" s="70">
        <f t="shared" si="1"/>
        <v>1</v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 t="str">
        <f t="shared" si="1"/>
        <v/>
      </c>
      <c r="E194" s="66"/>
    </row>
    <row r="195" spans="1:5" x14ac:dyDescent="0.2">
      <c r="A195" s="68">
        <v>5520</v>
      </c>
      <c r="B195" s="66" t="s">
        <v>423</v>
      </c>
      <c r="C195" s="69">
        <f>SUM(C196:C197)</f>
        <v>0</v>
      </c>
      <c r="D195" s="70" t="str">
        <f t="shared" si="1"/>
        <v/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 t="str">
        <f t="shared" si="1"/>
        <v/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 t="str">
        <f t="shared" si="1"/>
        <v/>
      </c>
      <c r="E197" s="66"/>
    </row>
    <row r="198" spans="1:5" x14ac:dyDescent="0.2">
      <c r="A198" s="68">
        <v>5530</v>
      </c>
      <c r="B198" s="66" t="s">
        <v>426</v>
      </c>
      <c r="C198" s="69">
        <f>SUM(C199:C203)</f>
        <v>16785711.780000001</v>
      </c>
      <c r="D198" s="70">
        <f t="shared" si="1"/>
        <v>1</v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 t="str">
        <f t="shared" si="1"/>
        <v/>
      </c>
      <c r="E199" s="66"/>
    </row>
    <row r="200" spans="1:5" x14ac:dyDescent="0.2">
      <c r="A200" s="68">
        <v>5532</v>
      </c>
      <c r="B200" s="66" t="s">
        <v>428</v>
      </c>
      <c r="C200" s="69">
        <v>16785711.780000001</v>
      </c>
      <c r="D200" s="70">
        <f t="shared" si="1"/>
        <v>1</v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 t="str">
        <f t="shared" si="1"/>
        <v/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 t="str">
        <f t="shared" si="1"/>
        <v/>
      </c>
      <c r="E202" s="66"/>
    </row>
    <row r="203" spans="1:5" x14ac:dyDescent="0.2">
      <c r="A203" s="68">
        <v>5535</v>
      </c>
      <c r="B203" s="66" t="s">
        <v>431</v>
      </c>
      <c r="C203" s="69">
        <v>0</v>
      </c>
      <c r="D203" s="70" t="str">
        <f t="shared" si="1"/>
        <v/>
      </c>
      <c r="E203" s="66"/>
    </row>
    <row r="204" spans="1:5" x14ac:dyDescent="0.2">
      <c r="A204" s="68">
        <v>5590</v>
      </c>
      <c r="B204" s="66" t="s">
        <v>434</v>
      </c>
      <c r="C204" s="69">
        <f>SUM(C205:C213)</f>
        <v>2794518.11</v>
      </c>
      <c r="D204" s="70">
        <f t="shared" si="1"/>
        <v>1</v>
      </c>
      <c r="E204" s="66"/>
    </row>
    <row r="205" spans="1:5" x14ac:dyDescent="0.2">
      <c r="A205" s="68">
        <v>5591</v>
      </c>
      <c r="B205" s="66" t="s">
        <v>435</v>
      </c>
      <c r="C205" s="69">
        <v>0</v>
      </c>
      <c r="D205" s="70" t="str">
        <f t="shared" si="1"/>
        <v/>
      </c>
      <c r="E205" s="66"/>
    </row>
    <row r="206" spans="1:5" x14ac:dyDescent="0.2">
      <c r="A206" s="68">
        <v>5592</v>
      </c>
      <c r="B206" s="66" t="s">
        <v>436</v>
      </c>
      <c r="C206" s="69">
        <v>0</v>
      </c>
      <c r="D206" s="70" t="str">
        <f t="shared" si="1"/>
        <v/>
      </c>
      <c r="E206" s="66"/>
    </row>
    <row r="207" spans="1:5" x14ac:dyDescent="0.2">
      <c r="A207" s="68">
        <v>5593</v>
      </c>
      <c r="B207" s="66" t="s">
        <v>437</v>
      </c>
      <c r="C207" s="69">
        <v>0</v>
      </c>
      <c r="D207" s="70" t="str">
        <f t="shared" si="1"/>
        <v/>
      </c>
      <c r="E207" s="66"/>
    </row>
    <row r="208" spans="1:5" x14ac:dyDescent="0.2">
      <c r="A208" s="68">
        <v>5594</v>
      </c>
      <c r="B208" s="66" t="s">
        <v>438</v>
      </c>
      <c r="C208" s="69">
        <v>0</v>
      </c>
      <c r="D208" s="70" t="str">
        <f t="shared" si="1"/>
        <v/>
      </c>
      <c r="E208" s="66"/>
    </row>
    <row r="209" spans="1:5" x14ac:dyDescent="0.2">
      <c r="A209" s="68">
        <v>5595</v>
      </c>
      <c r="B209" s="66" t="s">
        <v>439</v>
      </c>
      <c r="C209" s="69">
        <v>0</v>
      </c>
      <c r="D209" s="70" t="str">
        <f t="shared" si="1"/>
        <v/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 t="str">
        <f t="shared" si="1"/>
        <v/>
      </c>
      <c r="E210" s="66"/>
    </row>
    <row r="211" spans="1:5" x14ac:dyDescent="0.2">
      <c r="A211" s="68">
        <v>5597</v>
      </c>
      <c r="B211" s="66" t="s">
        <v>440</v>
      </c>
      <c r="C211" s="69">
        <v>0</v>
      </c>
      <c r="D211" s="70" t="str">
        <f t="shared" si="1"/>
        <v/>
      </c>
      <c r="E211" s="66"/>
    </row>
    <row r="212" spans="1:5" x14ac:dyDescent="0.2">
      <c r="A212" s="68">
        <v>5598</v>
      </c>
      <c r="B212" s="66" t="s">
        <v>441</v>
      </c>
      <c r="C212" s="69">
        <v>0</v>
      </c>
      <c r="D212" s="70" t="str">
        <f t="shared" si="1"/>
        <v/>
      </c>
      <c r="E212" s="66"/>
    </row>
    <row r="213" spans="1:5" x14ac:dyDescent="0.2">
      <c r="A213" s="68">
        <v>5599</v>
      </c>
      <c r="B213" s="66" t="s">
        <v>442</v>
      </c>
      <c r="C213" s="69">
        <v>2794518.11</v>
      </c>
      <c r="D213" s="70">
        <f t="shared" si="1"/>
        <v>1</v>
      </c>
      <c r="E213" s="66"/>
    </row>
    <row r="214" spans="1:5" x14ac:dyDescent="0.2">
      <c r="A214" s="68">
        <v>5600</v>
      </c>
      <c r="B214" s="66" t="s">
        <v>443</v>
      </c>
      <c r="C214" s="69">
        <f>+C215</f>
        <v>319196.19</v>
      </c>
      <c r="D214" s="70">
        <f t="shared" si="1"/>
        <v>1</v>
      </c>
      <c r="E214" s="66"/>
    </row>
    <row r="215" spans="1:5" x14ac:dyDescent="0.2">
      <c r="A215" s="68">
        <v>5610</v>
      </c>
      <c r="B215" s="66" t="s">
        <v>444</v>
      </c>
      <c r="C215" s="69">
        <f>SUM(C216)</f>
        <v>319196.19</v>
      </c>
      <c r="D215" s="70">
        <f t="shared" si="1"/>
        <v>1</v>
      </c>
      <c r="E215" s="66"/>
    </row>
    <row r="216" spans="1:5" x14ac:dyDescent="0.2">
      <c r="A216" s="68">
        <v>5611</v>
      </c>
      <c r="B216" s="66" t="s">
        <v>445</v>
      </c>
      <c r="C216" s="69">
        <v>319196.19</v>
      </c>
      <c r="D216" s="70">
        <f t="shared" si="1"/>
        <v>1</v>
      </c>
      <c r="E216" s="66"/>
    </row>
    <row r="218" spans="1:5" x14ac:dyDescent="0.2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3" t="s">
        <v>38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15" customHeight="1" x14ac:dyDescent="0.2">
      <c r="A6" s="114"/>
      <c r="B6" s="27" t="s">
        <v>446</v>
      </c>
    </row>
    <row r="7" spans="1:2" ht="15" customHeight="1" x14ac:dyDescent="0.2">
      <c r="A7" s="114"/>
      <c r="B7" s="27" t="s">
        <v>244</v>
      </c>
    </row>
    <row r="8" spans="1:2" ht="15" customHeight="1" x14ac:dyDescent="0.2">
      <c r="A8" s="114"/>
    </row>
    <row r="9" spans="1:2" ht="15" customHeight="1" x14ac:dyDescent="0.2">
      <c r="A9" s="113" t="s">
        <v>40</v>
      </c>
      <c r="B9" s="25" t="s">
        <v>447</v>
      </c>
    </row>
    <row r="10" spans="1:2" ht="15" customHeight="1" x14ac:dyDescent="0.2">
      <c r="A10" s="114"/>
      <c r="B10" s="33" t="s">
        <v>244</v>
      </c>
    </row>
    <row r="11" spans="1:2" ht="15" customHeight="1" x14ac:dyDescent="0.2">
      <c r="A11" s="114"/>
    </row>
    <row r="12" spans="1:2" ht="15" customHeight="1" x14ac:dyDescent="0.2">
      <c r="A12" s="113" t="s">
        <v>42</v>
      </c>
      <c r="B12" s="25" t="s">
        <v>447</v>
      </c>
    </row>
    <row r="13" spans="1:2" ht="22.5" x14ac:dyDescent="0.2">
      <c r="A13" s="114"/>
      <c r="B13" s="25" t="s">
        <v>448</v>
      </c>
    </row>
    <row r="14" spans="1:2" ht="15" customHeight="1" x14ac:dyDescent="0.2">
      <c r="A14" s="114"/>
      <c r="B14" s="33" t="s">
        <v>244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44</v>
      </c>
      <c r="B17" s="23" t="s">
        <v>449</v>
      </c>
    </row>
    <row r="18" spans="1:2" ht="15" customHeight="1" x14ac:dyDescent="0.2">
      <c r="A18" s="32"/>
      <c r="B18" s="23" t="s">
        <v>450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29"/>
  <sheetViews>
    <sheetView workbookViewId="0">
      <selection sqref="A1:C1"/>
    </sheetView>
  </sheetViews>
  <sheetFormatPr baseColWidth="10" defaultColWidth="9.28515625" defaultRowHeight="11.25" x14ac:dyDescent="0.2"/>
  <cols>
    <col min="1" max="1" width="10" style="47" customWidth="1"/>
    <col min="2" max="2" width="48.28515625" style="47" customWidth="1"/>
    <col min="3" max="3" width="22.7109375" style="47" customWidth="1"/>
    <col min="4" max="5" width="16.7109375" style="47" customWidth="1"/>
    <col min="6" max="16384" width="9.28515625" style="47"/>
  </cols>
  <sheetData>
    <row r="1" spans="1:5" ht="19.149999999999999" customHeight="1" x14ac:dyDescent="0.2">
      <c r="A1" s="168" t="str">
        <f>ESF!A1</f>
        <v>Instituto Municipal de Vivienda de León, Guanajuato (IMUVI)</v>
      </c>
      <c r="B1" s="168"/>
      <c r="C1" s="168"/>
      <c r="D1" s="45" t="s">
        <v>0</v>
      </c>
      <c r="E1" s="46">
        <f>'Notas a los Edos Financieros'!D1</f>
        <v>2022</v>
      </c>
    </row>
    <row r="2" spans="1:5" ht="19.149999999999999" customHeight="1" x14ac:dyDescent="0.2">
      <c r="A2" s="168" t="s">
        <v>451</v>
      </c>
      <c r="B2" s="168"/>
      <c r="C2" s="168"/>
      <c r="D2" s="45" t="s">
        <v>2</v>
      </c>
      <c r="E2" s="46" t="str">
        <f>'Notas a los Edos Financieros'!D2</f>
        <v>Trimestral</v>
      </c>
    </row>
    <row r="3" spans="1:5" ht="19.149999999999999" customHeight="1" x14ac:dyDescent="0.2">
      <c r="A3" s="168" t="str">
        <f>ESF!A3</f>
        <v>Correspondiente del 1 enero al 31 de diciembre de 2022</v>
      </c>
      <c r="B3" s="168"/>
      <c r="C3" s="168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452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171071619.38999999</v>
      </c>
      <c r="D8" s="47" t="s">
        <v>303</v>
      </c>
      <c r="E8" s="47" t="s">
        <v>673</v>
      </c>
    </row>
    <row r="9" spans="1:5" x14ac:dyDescent="0.2">
      <c r="A9" s="51">
        <v>3120</v>
      </c>
      <c r="B9" s="47" t="s">
        <v>453</v>
      </c>
      <c r="C9" s="52">
        <v>85784011.969999999</v>
      </c>
      <c r="D9" s="47" t="s">
        <v>674</v>
      </c>
      <c r="E9" s="47" t="s">
        <v>673</v>
      </c>
    </row>
    <row r="10" spans="1:5" x14ac:dyDescent="0.2">
      <c r="A10" s="51">
        <v>3130</v>
      </c>
      <c r="B10" s="47" t="s">
        <v>454</v>
      </c>
      <c r="C10" s="52">
        <v>0</v>
      </c>
    </row>
    <row r="12" spans="1:5" x14ac:dyDescent="0.2">
      <c r="A12" s="49" t="s">
        <v>455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456</v>
      </c>
      <c r="E13" s="50"/>
    </row>
    <row r="14" spans="1:5" x14ac:dyDescent="0.2">
      <c r="A14" s="51">
        <v>3210</v>
      </c>
      <c r="B14" s="47" t="s">
        <v>457</v>
      </c>
      <c r="C14" s="52">
        <v>30656470.010000005</v>
      </c>
      <c r="D14" s="47" t="s">
        <v>675</v>
      </c>
    </row>
    <row r="15" spans="1:5" x14ac:dyDescent="0.2">
      <c r="A15" s="51">
        <v>3220</v>
      </c>
      <c r="B15" s="47" t="s">
        <v>458</v>
      </c>
      <c r="C15" s="52">
        <v>349848741.67000002</v>
      </c>
      <c r="D15" s="47" t="s">
        <v>676</v>
      </c>
    </row>
    <row r="16" spans="1:5" x14ac:dyDescent="0.2">
      <c r="A16" s="51">
        <v>3230</v>
      </c>
      <c r="B16" s="47" t="s">
        <v>459</v>
      </c>
      <c r="C16" s="52">
        <f>SUM(C17:C20)</f>
        <v>3005470.66</v>
      </c>
    </row>
    <row r="17" spans="1:3" x14ac:dyDescent="0.2">
      <c r="A17" s="51">
        <v>3231</v>
      </c>
      <c r="B17" s="47" t="s">
        <v>460</v>
      </c>
      <c r="C17" s="52">
        <v>3005470.66</v>
      </c>
    </row>
    <row r="18" spans="1:3" x14ac:dyDescent="0.2">
      <c r="A18" s="51">
        <v>3232</v>
      </c>
      <c r="B18" s="47" t="s">
        <v>461</v>
      </c>
      <c r="C18" s="52">
        <v>0</v>
      </c>
    </row>
    <row r="19" spans="1:3" x14ac:dyDescent="0.2">
      <c r="A19" s="51">
        <v>3233</v>
      </c>
      <c r="B19" s="47" t="s">
        <v>462</v>
      </c>
      <c r="C19" s="52">
        <v>0</v>
      </c>
    </row>
    <row r="20" spans="1:3" x14ac:dyDescent="0.2">
      <c r="A20" s="51">
        <v>3239</v>
      </c>
      <c r="B20" s="47" t="s">
        <v>463</v>
      </c>
      <c r="C20" s="52">
        <v>0</v>
      </c>
    </row>
    <row r="21" spans="1:3" x14ac:dyDescent="0.2">
      <c r="A21" s="51">
        <v>3240</v>
      </c>
      <c r="B21" s="47" t="s">
        <v>464</v>
      </c>
      <c r="C21" s="52">
        <f>SUM(C22:C24)</f>
        <v>0</v>
      </c>
    </row>
    <row r="22" spans="1:3" x14ac:dyDescent="0.2">
      <c r="A22" s="51">
        <v>3241</v>
      </c>
      <c r="B22" s="47" t="s">
        <v>465</v>
      </c>
      <c r="C22" s="52">
        <v>0</v>
      </c>
    </row>
    <row r="23" spans="1:3" x14ac:dyDescent="0.2">
      <c r="A23" s="51">
        <v>3242</v>
      </c>
      <c r="B23" s="47" t="s">
        <v>466</v>
      </c>
      <c r="C23" s="52">
        <v>0</v>
      </c>
    </row>
    <row r="24" spans="1:3" x14ac:dyDescent="0.2">
      <c r="A24" s="51">
        <v>3243</v>
      </c>
      <c r="B24" s="47" t="s">
        <v>467</v>
      </c>
      <c r="C24" s="52">
        <v>0</v>
      </c>
    </row>
    <row r="25" spans="1:3" x14ac:dyDescent="0.2">
      <c r="A25" s="51">
        <v>3250</v>
      </c>
      <c r="B25" s="47" t="s">
        <v>468</v>
      </c>
      <c r="C25" s="52">
        <f>SUM(C26:C27)</f>
        <v>-985013.73</v>
      </c>
    </row>
    <row r="26" spans="1:3" x14ac:dyDescent="0.2">
      <c r="A26" s="51">
        <v>3251</v>
      </c>
      <c r="B26" s="47" t="s">
        <v>469</v>
      </c>
      <c r="C26" s="52">
        <v>0</v>
      </c>
    </row>
    <row r="27" spans="1:3" x14ac:dyDescent="0.2">
      <c r="A27" s="51">
        <v>3252</v>
      </c>
      <c r="B27" s="47" t="s">
        <v>470</v>
      </c>
      <c r="C27" s="52">
        <v>-985013.73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19685039370078741" right="0.19685039370078741" top="0.74803149606299213" bottom="0.74803149606299213" header="0.31496062992125984" footer="0.31496062992125984"/>
  <pageSetup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2" customWidth="1"/>
    <col min="2" max="2" width="119.71093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3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3" t="s">
        <v>48</v>
      </c>
      <c r="B6" s="27" t="s">
        <v>207</v>
      </c>
    </row>
    <row r="7" spans="1:2" ht="15" customHeight="1" x14ac:dyDescent="0.2">
      <c r="B7" s="27" t="s">
        <v>471</v>
      </c>
    </row>
    <row r="8" spans="1:2" ht="22.5" x14ac:dyDescent="0.2">
      <c r="B8" s="25" t="s">
        <v>472</v>
      </c>
    </row>
    <row r="9" spans="1:2" ht="15" customHeight="1" x14ac:dyDescent="0.2">
      <c r="B9" s="27" t="s">
        <v>473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G157"/>
  <sheetViews>
    <sheetView workbookViewId="0">
      <selection sqref="A1:C1"/>
    </sheetView>
  </sheetViews>
  <sheetFormatPr baseColWidth="10" defaultColWidth="9.28515625" defaultRowHeight="11.25" x14ac:dyDescent="0.2"/>
  <cols>
    <col min="1" max="1" width="10" style="47" customWidth="1"/>
    <col min="2" max="2" width="63.42578125" style="47" bestFit="1" customWidth="1"/>
    <col min="3" max="3" width="15.28515625" style="47" bestFit="1" customWidth="1"/>
    <col min="4" max="4" width="16.42578125" style="47" bestFit="1" customWidth="1"/>
    <col min="5" max="5" width="19.28515625" style="47" customWidth="1"/>
    <col min="6" max="16384" width="9.28515625" style="47"/>
  </cols>
  <sheetData>
    <row r="1" spans="1:5" s="53" customFormat="1" ht="19.149999999999999" customHeight="1" x14ac:dyDescent="0.25">
      <c r="A1" s="168" t="str">
        <f>ESF!A1</f>
        <v>Instituto Municipal de Vivienda de León, Guanajuato (IMUVI)</v>
      </c>
      <c r="B1" s="168"/>
      <c r="C1" s="168"/>
      <c r="D1" s="45" t="s">
        <v>0</v>
      </c>
      <c r="E1" s="46">
        <f>'Notas a los Edos Financieros'!D1</f>
        <v>2022</v>
      </c>
    </row>
    <row r="2" spans="1:5" s="53" customFormat="1" ht="19.149999999999999" customHeight="1" x14ac:dyDescent="0.25">
      <c r="A2" s="168" t="s">
        <v>474</v>
      </c>
      <c r="B2" s="168"/>
      <c r="C2" s="168"/>
      <c r="D2" s="45" t="s">
        <v>2</v>
      </c>
      <c r="E2" s="46" t="str">
        <f>'Notas a los Edos Financieros'!D2</f>
        <v>Trimestral</v>
      </c>
    </row>
    <row r="3" spans="1:5" s="53" customFormat="1" ht="19.149999999999999" customHeight="1" x14ac:dyDescent="0.25">
      <c r="A3" s="168" t="str">
        <f>ESF!A3</f>
        <v>Correspondiente del 1 enero al 31 de diciembre de 2022</v>
      </c>
      <c r="B3" s="168"/>
      <c r="C3" s="168"/>
      <c r="D3" s="45" t="s">
        <v>4</v>
      </c>
      <c r="E3" s="46">
        <f>'Notas a los Edos Financieros'!D3</f>
        <v>4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475</v>
      </c>
      <c r="B6" s="49"/>
      <c r="C6" s="49"/>
      <c r="D6" s="49"/>
    </row>
    <row r="7" spans="1:5" x14ac:dyDescent="0.2">
      <c r="A7" s="50" t="s">
        <v>68</v>
      </c>
      <c r="B7" s="50" t="s">
        <v>476</v>
      </c>
      <c r="C7" s="124">
        <v>2022</v>
      </c>
      <c r="D7" s="124">
        <v>2021</v>
      </c>
    </row>
    <row r="8" spans="1:5" x14ac:dyDescent="0.2">
      <c r="A8" s="51">
        <v>1111</v>
      </c>
      <c r="B8" s="47" t="s">
        <v>477</v>
      </c>
      <c r="C8" s="52">
        <v>2000</v>
      </c>
      <c r="D8" s="52">
        <v>2000</v>
      </c>
    </row>
    <row r="9" spans="1:5" x14ac:dyDescent="0.2">
      <c r="A9" s="51">
        <v>1112</v>
      </c>
      <c r="B9" s="47" t="s">
        <v>478</v>
      </c>
      <c r="C9" s="52">
        <v>188344795.63999999</v>
      </c>
      <c r="D9" s="52">
        <v>152924703.09</v>
      </c>
    </row>
    <row r="10" spans="1:5" x14ac:dyDescent="0.2">
      <c r="A10" s="51">
        <v>1113</v>
      </c>
      <c r="B10" s="47" t="s">
        <v>479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72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480</v>
      </c>
      <c r="C13" s="52">
        <v>93394</v>
      </c>
      <c r="D13" s="52">
        <v>97394</v>
      </c>
    </row>
    <row r="14" spans="1:5" x14ac:dyDescent="0.2">
      <c r="A14" s="51">
        <v>1119</v>
      </c>
      <c r="B14" s="47" t="s">
        <v>481</v>
      </c>
      <c r="C14" s="52">
        <v>0</v>
      </c>
      <c r="D14" s="52">
        <v>0</v>
      </c>
    </row>
    <row r="15" spans="1:5" x14ac:dyDescent="0.2">
      <c r="A15" s="58">
        <v>1110</v>
      </c>
      <c r="B15" s="131" t="s">
        <v>482</v>
      </c>
      <c r="C15" s="120">
        <f>SUM(C8:C14)</f>
        <v>188440189.63999999</v>
      </c>
      <c r="D15" s="120">
        <f>SUM(D8:D14)</f>
        <v>153024097.09</v>
      </c>
    </row>
    <row r="18" spans="1:4" x14ac:dyDescent="0.2">
      <c r="A18" s="49" t="s">
        <v>483</v>
      </c>
      <c r="B18" s="49"/>
      <c r="C18" s="49"/>
      <c r="D18" s="49"/>
    </row>
    <row r="19" spans="1:4" x14ac:dyDescent="0.2">
      <c r="A19" s="50" t="s">
        <v>68</v>
      </c>
      <c r="B19" s="50" t="s">
        <v>476</v>
      </c>
      <c r="C19" s="124" t="s">
        <v>484</v>
      </c>
      <c r="D19" s="124" t="s">
        <v>485</v>
      </c>
    </row>
    <row r="20" spans="1:4" x14ac:dyDescent="0.2">
      <c r="A20" s="58">
        <v>1230</v>
      </c>
      <c r="B20" s="59" t="s">
        <v>121</v>
      </c>
      <c r="C20" s="120">
        <f>SUM(C21:C27)</f>
        <v>735873.64</v>
      </c>
      <c r="D20" s="120">
        <f>SUM(D21:D27)</f>
        <v>735873.64</v>
      </c>
    </row>
    <row r="21" spans="1:4" x14ac:dyDescent="0.2">
      <c r="A21" s="51">
        <v>1231</v>
      </c>
      <c r="B21" s="47" t="s">
        <v>122</v>
      </c>
      <c r="C21" s="52">
        <v>0</v>
      </c>
      <c r="D21" s="52">
        <v>0</v>
      </c>
    </row>
    <row r="22" spans="1:4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124</v>
      </c>
      <c r="C23" s="52">
        <v>735873.64</v>
      </c>
      <c r="D23" s="52">
        <v>735873.64</v>
      </c>
    </row>
    <row r="24" spans="1:4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126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127</v>
      </c>
      <c r="C26" s="52">
        <v>0</v>
      </c>
      <c r="D26" s="52">
        <v>0</v>
      </c>
    </row>
    <row r="27" spans="1:4" x14ac:dyDescent="0.2">
      <c r="A27" s="51">
        <v>1239</v>
      </c>
      <c r="B27" s="47" t="s">
        <v>128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129</v>
      </c>
      <c r="C28" s="120">
        <f>SUM(C29:C36)</f>
        <v>2049893.6900000002</v>
      </c>
      <c r="D28" s="120">
        <f>SUM(D29:D36)</f>
        <v>1749766.89</v>
      </c>
    </row>
    <row r="29" spans="1:4" x14ac:dyDescent="0.2">
      <c r="A29" s="51">
        <v>1241</v>
      </c>
      <c r="B29" s="47" t="s">
        <v>130</v>
      </c>
      <c r="C29" s="52">
        <v>1113233.81</v>
      </c>
      <c r="D29" s="52">
        <v>813107.01</v>
      </c>
    </row>
    <row r="30" spans="1:4" x14ac:dyDescent="0.2">
      <c r="A30" s="51">
        <v>1242</v>
      </c>
      <c r="B30" s="47" t="s">
        <v>131</v>
      </c>
      <c r="C30" s="52">
        <v>60154.62</v>
      </c>
      <c r="D30" s="52">
        <v>60154.62</v>
      </c>
    </row>
    <row r="31" spans="1:4" x14ac:dyDescent="0.2">
      <c r="A31" s="51">
        <v>1243</v>
      </c>
      <c r="B31" s="47" t="s">
        <v>132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133</v>
      </c>
      <c r="C32" s="52">
        <v>811700</v>
      </c>
      <c r="D32" s="52">
        <v>811700</v>
      </c>
    </row>
    <row r="33" spans="1:6" x14ac:dyDescent="0.2">
      <c r="A33" s="51">
        <v>1245</v>
      </c>
      <c r="B33" s="47" t="s">
        <v>134</v>
      </c>
      <c r="C33" s="52">
        <v>0</v>
      </c>
      <c r="D33" s="52">
        <v>0</v>
      </c>
    </row>
    <row r="34" spans="1:6" x14ac:dyDescent="0.2">
      <c r="A34" s="51">
        <v>1246</v>
      </c>
      <c r="B34" s="47" t="s">
        <v>135</v>
      </c>
      <c r="C34" s="52">
        <v>64805.26</v>
      </c>
      <c r="D34" s="52">
        <v>64805.26</v>
      </c>
    </row>
    <row r="35" spans="1:6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141</v>
      </c>
      <c r="C37" s="120">
        <f>SUM(C38:C42)</f>
        <v>1094267.73</v>
      </c>
      <c r="D37" s="120">
        <f>SUM(D38:D42)</f>
        <v>1094267.73</v>
      </c>
    </row>
    <row r="38" spans="1:6" x14ac:dyDescent="0.2">
      <c r="A38" s="51">
        <v>1251</v>
      </c>
      <c r="B38" s="47" t="s">
        <v>142</v>
      </c>
      <c r="C38" s="52">
        <v>53128</v>
      </c>
      <c r="D38" s="52">
        <v>53128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1041139.73</v>
      </c>
      <c r="D41" s="52">
        <v>1041139.73</v>
      </c>
    </row>
    <row r="42" spans="1:6" x14ac:dyDescent="0.2">
      <c r="A42" s="51">
        <v>1259</v>
      </c>
      <c r="B42" s="47" t="s">
        <v>146</v>
      </c>
      <c r="C42" s="52">
        <v>0</v>
      </c>
      <c r="D42" s="52">
        <v>0</v>
      </c>
    </row>
    <row r="43" spans="1:6" x14ac:dyDescent="0.2">
      <c r="A43" s="51"/>
      <c r="B43" s="131" t="s">
        <v>486</v>
      </c>
      <c r="C43" s="120">
        <f>+C20+C28+C37</f>
        <v>3880035.06</v>
      </c>
      <c r="D43" s="120">
        <f>+D20+D28+D37</f>
        <v>3579908.26</v>
      </c>
    </row>
    <row r="45" spans="1:6" ht="15" x14ac:dyDescent="0.25">
      <c r="A45" s="49" t="s">
        <v>487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476</v>
      </c>
      <c r="C46" s="124">
        <v>2022</v>
      </c>
      <c r="D46" s="124">
        <v>2021</v>
      </c>
      <c r="F46"/>
    </row>
    <row r="47" spans="1:6" ht="10.15" customHeight="1" x14ac:dyDescent="0.25">
      <c r="A47" s="155">
        <v>3210</v>
      </c>
      <c r="B47" s="156" t="s">
        <v>488</v>
      </c>
      <c r="C47" s="162">
        <v>30656470.010000005</v>
      </c>
      <c r="D47" s="162">
        <v>28870480.730000004</v>
      </c>
      <c r="E47" s="137"/>
      <c r="F47"/>
    </row>
    <row r="48" spans="1:6" ht="10.15" customHeight="1" x14ac:dyDescent="0.25">
      <c r="A48" s="130"/>
      <c r="B48" s="157" t="s">
        <v>489</v>
      </c>
      <c r="C48" s="162">
        <f>+C49+C61+C93+C96</f>
        <v>3359611.4699999997</v>
      </c>
      <c r="D48" s="162">
        <f>+D49+D61+D93+D96</f>
        <v>3432810.12</v>
      </c>
      <c r="E48" s="138"/>
      <c r="F48"/>
    </row>
    <row r="49" spans="1:6" ht="10.15" customHeight="1" x14ac:dyDescent="0.25">
      <c r="A49" s="155">
        <v>5400</v>
      </c>
      <c r="B49" s="156" t="s">
        <v>399</v>
      </c>
      <c r="C49" s="162">
        <f>+C50+C52+C54+C56+C58</f>
        <v>0</v>
      </c>
      <c r="D49" s="162">
        <f>+D50+D52+D54+D56+D58</f>
        <v>0</v>
      </c>
      <c r="F49"/>
    </row>
    <row r="50" spans="1:6" ht="10.15" customHeight="1" x14ac:dyDescent="0.25">
      <c r="A50" s="130">
        <v>5410</v>
      </c>
      <c r="B50" s="53" t="s">
        <v>490</v>
      </c>
      <c r="C50" s="163">
        <f>SUM(C51)</f>
        <v>0</v>
      </c>
      <c r="D50" s="163">
        <f>SUM(D51)</f>
        <v>0</v>
      </c>
      <c r="F50"/>
    </row>
    <row r="51" spans="1:6" ht="10.15" customHeight="1" x14ac:dyDescent="0.25">
      <c r="A51" s="130">
        <v>5411</v>
      </c>
      <c r="B51" s="53" t="s">
        <v>401</v>
      </c>
      <c r="C51" s="163">
        <v>0</v>
      </c>
      <c r="D51" s="163">
        <v>0</v>
      </c>
      <c r="F51"/>
    </row>
    <row r="52" spans="1:6" ht="10.15" customHeight="1" x14ac:dyDescent="0.25">
      <c r="A52" s="130">
        <v>5420</v>
      </c>
      <c r="B52" s="53" t="s">
        <v>491</v>
      </c>
      <c r="C52" s="163">
        <f>SUM(C53)</f>
        <v>0</v>
      </c>
      <c r="D52" s="163">
        <f>SUM(D53)</f>
        <v>0</v>
      </c>
      <c r="F52"/>
    </row>
    <row r="53" spans="1:6" ht="10.15" customHeight="1" x14ac:dyDescent="0.25">
      <c r="A53" s="130">
        <v>5421</v>
      </c>
      <c r="B53" s="53" t="s">
        <v>404</v>
      </c>
      <c r="C53" s="163">
        <v>0</v>
      </c>
      <c r="D53" s="163">
        <v>0</v>
      </c>
      <c r="F53"/>
    </row>
    <row r="54" spans="1:6" ht="10.15" customHeight="1" x14ac:dyDescent="0.25">
      <c r="A54" s="130">
        <v>5430</v>
      </c>
      <c r="B54" s="53" t="s">
        <v>492</v>
      </c>
      <c r="C54" s="163">
        <f>SUM(C55)</f>
        <v>0</v>
      </c>
      <c r="D54" s="163">
        <f>SUM(D55)</f>
        <v>0</v>
      </c>
      <c r="F54"/>
    </row>
    <row r="55" spans="1:6" ht="10.15" customHeight="1" x14ac:dyDescent="0.25">
      <c r="A55" s="130">
        <v>5431</v>
      </c>
      <c r="B55" s="53" t="s">
        <v>407</v>
      </c>
      <c r="C55" s="163">
        <v>0</v>
      </c>
      <c r="D55" s="163">
        <v>0</v>
      </c>
      <c r="F55"/>
    </row>
    <row r="56" spans="1:6" ht="10.15" customHeight="1" x14ac:dyDescent="0.25">
      <c r="A56" s="130">
        <v>5440</v>
      </c>
      <c r="B56" s="53" t="s">
        <v>493</v>
      </c>
      <c r="C56" s="163">
        <f>SUM(C57)</f>
        <v>0</v>
      </c>
      <c r="D56" s="163">
        <f>SUM(D57)</f>
        <v>0</v>
      </c>
      <c r="F56"/>
    </row>
    <row r="57" spans="1:6" ht="10.15" customHeight="1" x14ac:dyDescent="0.25">
      <c r="A57" s="130">
        <v>5441</v>
      </c>
      <c r="B57" s="53" t="s">
        <v>493</v>
      </c>
      <c r="C57" s="163">
        <v>0</v>
      </c>
      <c r="D57" s="163">
        <v>0</v>
      </c>
      <c r="F57"/>
    </row>
    <row r="58" spans="1:6" ht="10.15" customHeight="1" x14ac:dyDescent="0.25">
      <c r="A58" s="130">
        <v>5450</v>
      </c>
      <c r="B58" s="53" t="s">
        <v>494</v>
      </c>
      <c r="C58" s="163">
        <f>SUM(C59:C60)</f>
        <v>0</v>
      </c>
      <c r="D58" s="163">
        <f>SUM(D59:D60)</f>
        <v>0</v>
      </c>
      <c r="F58"/>
    </row>
    <row r="59" spans="1:6" ht="10.15" customHeight="1" x14ac:dyDescent="0.25">
      <c r="A59" s="130">
        <v>5451</v>
      </c>
      <c r="B59" s="53" t="s">
        <v>411</v>
      </c>
      <c r="C59" s="163">
        <v>0</v>
      </c>
      <c r="D59" s="163">
        <v>0</v>
      </c>
      <c r="F59"/>
    </row>
    <row r="60" spans="1:6" ht="10.15" customHeight="1" x14ac:dyDescent="0.25">
      <c r="A60" s="130">
        <v>5452</v>
      </c>
      <c r="B60" s="53" t="s">
        <v>412</v>
      </c>
      <c r="C60" s="163">
        <v>0</v>
      </c>
      <c r="D60" s="163">
        <v>0</v>
      </c>
      <c r="F60"/>
    </row>
    <row r="61" spans="1:6" ht="10.15" customHeight="1" x14ac:dyDescent="0.25">
      <c r="A61" s="155">
        <v>5500</v>
      </c>
      <c r="B61" s="156" t="s">
        <v>413</v>
      </c>
      <c r="C61" s="162">
        <f>+C62+C71+C74+C80+C82+C84</f>
        <v>3359611.4699999997</v>
      </c>
      <c r="D61" s="162">
        <f>+D62+D71+D74+D80+D82+D84</f>
        <v>3432810.12</v>
      </c>
      <c r="F61"/>
    </row>
    <row r="62" spans="1:6" ht="10.15" customHeight="1" x14ac:dyDescent="0.25">
      <c r="A62" s="155">
        <v>5510</v>
      </c>
      <c r="B62" s="156" t="s">
        <v>414</v>
      </c>
      <c r="C62" s="162">
        <f>SUM(C63:C70)</f>
        <v>3359611.4699999997</v>
      </c>
      <c r="D62" s="162">
        <f>SUM(D63:D70)</f>
        <v>3432810.12</v>
      </c>
      <c r="F62"/>
    </row>
    <row r="63" spans="1:6" ht="10.15" customHeight="1" x14ac:dyDescent="0.25">
      <c r="A63" s="130">
        <v>5511</v>
      </c>
      <c r="B63" s="53" t="s">
        <v>415</v>
      </c>
      <c r="C63" s="163">
        <v>0</v>
      </c>
      <c r="D63" s="163">
        <v>0</v>
      </c>
      <c r="F63"/>
    </row>
    <row r="64" spans="1:6" ht="10.15" customHeight="1" x14ac:dyDescent="0.25">
      <c r="A64" s="130">
        <v>5512</v>
      </c>
      <c r="B64" s="53" t="s">
        <v>416</v>
      </c>
      <c r="C64" s="163">
        <v>0</v>
      </c>
      <c r="D64" s="163">
        <v>0</v>
      </c>
      <c r="F64"/>
    </row>
    <row r="65" spans="1:6" ht="10.15" customHeight="1" x14ac:dyDescent="0.25">
      <c r="A65" s="130">
        <v>5513</v>
      </c>
      <c r="B65" s="53" t="s">
        <v>417</v>
      </c>
      <c r="C65" s="163">
        <v>1323156.67</v>
      </c>
      <c r="D65" s="163">
        <v>2241238.4700000002</v>
      </c>
      <c r="F65"/>
    </row>
    <row r="66" spans="1:6" ht="10.15" customHeight="1" x14ac:dyDescent="0.25">
      <c r="A66" s="130">
        <v>5514</v>
      </c>
      <c r="B66" s="53" t="s">
        <v>418</v>
      </c>
      <c r="C66" s="163">
        <v>0</v>
      </c>
      <c r="D66" s="163">
        <v>0</v>
      </c>
      <c r="F66"/>
    </row>
    <row r="67" spans="1:6" ht="10.15" customHeight="1" x14ac:dyDescent="0.25">
      <c r="A67" s="130">
        <v>5515</v>
      </c>
      <c r="B67" s="53" t="s">
        <v>419</v>
      </c>
      <c r="C67" s="163">
        <v>1180509.98</v>
      </c>
      <c r="D67" s="163">
        <v>1030769.4</v>
      </c>
      <c r="F67"/>
    </row>
    <row r="68" spans="1:6" ht="10.15" customHeight="1" x14ac:dyDescent="0.25">
      <c r="A68" s="130">
        <v>5516</v>
      </c>
      <c r="B68" s="53" t="s">
        <v>420</v>
      </c>
      <c r="C68" s="163">
        <v>0</v>
      </c>
      <c r="D68" s="163">
        <v>0</v>
      </c>
      <c r="F68"/>
    </row>
    <row r="69" spans="1:6" ht="10.15" customHeight="1" x14ac:dyDescent="0.25">
      <c r="A69" s="130">
        <v>5517</v>
      </c>
      <c r="B69" s="53" t="s">
        <v>421</v>
      </c>
      <c r="C69" s="163">
        <v>855944.82</v>
      </c>
      <c r="D69" s="163">
        <v>160802.25</v>
      </c>
      <c r="F69"/>
    </row>
    <row r="70" spans="1:6" ht="10.15" customHeight="1" x14ac:dyDescent="0.25">
      <c r="A70" s="130">
        <v>5518</v>
      </c>
      <c r="B70" s="53" t="s">
        <v>422</v>
      </c>
      <c r="C70" s="163">
        <v>0</v>
      </c>
      <c r="D70" s="163">
        <v>0</v>
      </c>
      <c r="F70"/>
    </row>
    <row r="71" spans="1:6" ht="10.15" customHeight="1" x14ac:dyDescent="0.25">
      <c r="A71" s="155">
        <v>5520</v>
      </c>
      <c r="B71" s="156" t="s">
        <v>423</v>
      </c>
      <c r="C71" s="162">
        <f>SUM(C72:C73)</f>
        <v>0</v>
      </c>
      <c r="D71" s="162">
        <f>SUM(D72:D73)</f>
        <v>0</v>
      </c>
      <c r="F71"/>
    </row>
    <row r="72" spans="1:6" ht="10.15" customHeight="1" x14ac:dyDescent="0.25">
      <c r="A72" s="130">
        <v>5521</v>
      </c>
      <c r="B72" s="53" t="s">
        <v>424</v>
      </c>
      <c r="C72" s="163">
        <v>0</v>
      </c>
      <c r="D72" s="163">
        <v>0</v>
      </c>
      <c r="F72"/>
    </row>
    <row r="73" spans="1:6" ht="10.15" customHeight="1" x14ac:dyDescent="0.25">
      <c r="A73" s="130">
        <v>5522</v>
      </c>
      <c r="B73" s="53" t="s">
        <v>425</v>
      </c>
      <c r="C73" s="163">
        <v>0</v>
      </c>
      <c r="D73" s="163">
        <v>0</v>
      </c>
      <c r="F73"/>
    </row>
    <row r="74" spans="1:6" ht="10.15" customHeight="1" x14ac:dyDescent="0.25">
      <c r="A74" s="155">
        <v>5530</v>
      </c>
      <c r="B74" s="156" t="s">
        <v>426</v>
      </c>
      <c r="C74" s="162">
        <f>SUM(C75:C79)</f>
        <v>0</v>
      </c>
      <c r="D74" s="162">
        <f>SUM(D75:D79)</f>
        <v>0</v>
      </c>
      <c r="F74"/>
    </row>
    <row r="75" spans="1:6" ht="10.15" customHeight="1" x14ac:dyDescent="0.25">
      <c r="A75" s="130">
        <v>5531</v>
      </c>
      <c r="B75" s="53" t="s">
        <v>427</v>
      </c>
      <c r="C75" s="163">
        <v>0</v>
      </c>
      <c r="D75" s="163">
        <v>0</v>
      </c>
      <c r="F75"/>
    </row>
    <row r="76" spans="1:6" ht="10.15" customHeight="1" x14ac:dyDescent="0.25">
      <c r="A76" s="130">
        <v>5532</v>
      </c>
      <c r="B76" s="53" t="s">
        <v>428</v>
      </c>
      <c r="C76" s="163">
        <v>0</v>
      </c>
      <c r="D76" s="163">
        <v>0</v>
      </c>
      <c r="F76"/>
    </row>
    <row r="77" spans="1:6" ht="10.15" customHeight="1" x14ac:dyDescent="0.25">
      <c r="A77" s="130">
        <v>5533</v>
      </c>
      <c r="B77" s="53" t="s">
        <v>429</v>
      </c>
      <c r="C77" s="163">
        <v>0</v>
      </c>
      <c r="D77" s="163">
        <v>0</v>
      </c>
      <c r="F77"/>
    </row>
    <row r="78" spans="1:6" ht="10.15" customHeight="1" x14ac:dyDescent="0.25">
      <c r="A78" s="130">
        <v>5534</v>
      </c>
      <c r="B78" s="53" t="s">
        <v>430</v>
      </c>
      <c r="C78" s="163">
        <v>0</v>
      </c>
      <c r="D78" s="163">
        <v>0</v>
      </c>
      <c r="F78"/>
    </row>
    <row r="79" spans="1:6" ht="10.15" customHeight="1" x14ac:dyDescent="0.25">
      <c r="A79" s="130">
        <v>5535</v>
      </c>
      <c r="B79" s="53" t="s">
        <v>431</v>
      </c>
      <c r="C79" s="163">
        <v>0</v>
      </c>
      <c r="D79" s="163">
        <v>0</v>
      </c>
      <c r="F79"/>
    </row>
    <row r="80" spans="1:6" ht="10.15" customHeight="1" x14ac:dyDescent="0.25">
      <c r="A80" s="155">
        <v>5540</v>
      </c>
      <c r="B80" s="156" t="s">
        <v>432</v>
      </c>
      <c r="C80" s="162">
        <f>SUM(C81)</f>
        <v>0</v>
      </c>
      <c r="D80" s="162">
        <f>SUM(D81)</f>
        <v>0</v>
      </c>
      <c r="F80"/>
    </row>
    <row r="81" spans="1:6" ht="10.15" customHeight="1" x14ac:dyDescent="0.25">
      <c r="A81" s="130">
        <v>5541</v>
      </c>
      <c r="B81" s="53" t="s">
        <v>432</v>
      </c>
      <c r="C81" s="163">
        <v>0</v>
      </c>
      <c r="D81" s="163">
        <v>0</v>
      </c>
      <c r="F81"/>
    </row>
    <row r="82" spans="1:6" ht="10.15" customHeight="1" x14ac:dyDescent="0.25">
      <c r="A82" s="155">
        <v>5550</v>
      </c>
      <c r="B82" s="156" t="s">
        <v>433</v>
      </c>
      <c r="C82" s="162">
        <f>SUM(C83)</f>
        <v>0</v>
      </c>
      <c r="D82" s="162">
        <f>SUM(D83)</f>
        <v>0</v>
      </c>
      <c r="F82"/>
    </row>
    <row r="83" spans="1:6" ht="10.15" customHeight="1" x14ac:dyDescent="0.25">
      <c r="A83" s="130">
        <v>5551</v>
      </c>
      <c r="B83" s="53" t="s">
        <v>433</v>
      </c>
      <c r="C83" s="163">
        <v>0</v>
      </c>
      <c r="D83" s="163">
        <v>0</v>
      </c>
      <c r="F83"/>
    </row>
    <row r="84" spans="1:6" ht="10.15" customHeight="1" x14ac:dyDescent="0.25">
      <c r="A84" s="155">
        <v>5590</v>
      </c>
      <c r="B84" s="156" t="s">
        <v>434</v>
      </c>
      <c r="C84" s="162">
        <f>SUM(C85:C92)</f>
        <v>0</v>
      </c>
      <c r="D84" s="162">
        <f>SUM(D85:D92)</f>
        <v>0</v>
      </c>
      <c r="F84"/>
    </row>
    <row r="85" spans="1:6" ht="10.15" customHeight="1" x14ac:dyDescent="0.25">
      <c r="A85" s="130">
        <v>5591</v>
      </c>
      <c r="B85" s="53" t="s">
        <v>435</v>
      </c>
      <c r="C85" s="163">
        <v>0</v>
      </c>
      <c r="D85" s="163">
        <v>0</v>
      </c>
      <c r="F85"/>
    </row>
    <row r="86" spans="1:6" ht="10.15" customHeight="1" x14ac:dyDescent="0.25">
      <c r="A86" s="130">
        <v>5592</v>
      </c>
      <c r="B86" s="53" t="s">
        <v>436</v>
      </c>
      <c r="C86" s="163">
        <v>0</v>
      </c>
      <c r="D86" s="163">
        <v>0</v>
      </c>
      <c r="F86"/>
    </row>
    <row r="87" spans="1:6" ht="10.15" customHeight="1" x14ac:dyDescent="0.25">
      <c r="A87" s="130">
        <v>5593</v>
      </c>
      <c r="B87" s="53" t="s">
        <v>437</v>
      </c>
      <c r="C87" s="163">
        <v>0</v>
      </c>
      <c r="D87" s="163">
        <v>0</v>
      </c>
      <c r="F87"/>
    </row>
    <row r="88" spans="1:6" ht="10.15" customHeight="1" x14ac:dyDescent="0.25">
      <c r="A88" s="130">
        <v>5594</v>
      </c>
      <c r="B88" s="53" t="s">
        <v>495</v>
      </c>
      <c r="C88" s="163">
        <v>0</v>
      </c>
      <c r="D88" s="163">
        <v>0</v>
      </c>
      <c r="F88"/>
    </row>
    <row r="89" spans="1:6" ht="10.15" customHeight="1" x14ac:dyDescent="0.25">
      <c r="A89" s="130">
        <v>5595</v>
      </c>
      <c r="B89" s="53" t="s">
        <v>439</v>
      </c>
      <c r="C89" s="163">
        <v>0</v>
      </c>
      <c r="D89" s="163">
        <v>0</v>
      </c>
      <c r="F89"/>
    </row>
    <row r="90" spans="1:6" ht="10.15" customHeight="1" x14ac:dyDescent="0.25">
      <c r="A90" s="130">
        <v>5596</v>
      </c>
      <c r="B90" s="53" t="s">
        <v>328</v>
      </c>
      <c r="C90" s="163">
        <v>0</v>
      </c>
      <c r="D90" s="163">
        <v>0</v>
      </c>
      <c r="F90"/>
    </row>
    <row r="91" spans="1:6" ht="10.15" customHeight="1" x14ac:dyDescent="0.25">
      <c r="A91" s="130">
        <v>5597</v>
      </c>
      <c r="B91" s="53" t="s">
        <v>440</v>
      </c>
      <c r="C91" s="163">
        <v>0</v>
      </c>
      <c r="D91" s="163">
        <v>0</v>
      </c>
      <c r="F91"/>
    </row>
    <row r="92" spans="1:6" ht="10.15" customHeight="1" x14ac:dyDescent="0.25">
      <c r="A92" s="130">
        <v>5599</v>
      </c>
      <c r="B92" s="53" t="s">
        <v>442</v>
      </c>
      <c r="C92" s="163">
        <v>0</v>
      </c>
      <c r="D92" s="163">
        <v>0</v>
      </c>
      <c r="F92"/>
    </row>
    <row r="93" spans="1:6" ht="10.15" customHeight="1" x14ac:dyDescent="0.25">
      <c r="A93" s="155">
        <v>5600</v>
      </c>
      <c r="B93" s="156" t="s">
        <v>443</v>
      </c>
      <c r="C93" s="162">
        <f>+C94</f>
        <v>0</v>
      </c>
      <c r="D93" s="162">
        <f>+D94</f>
        <v>0</v>
      </c>
      <c r="F93"/>
    </row>
    <row r="94" spans="1:6" ht="10.15" customHeight="1" x14ac:dyDescent="0.25">
      <c r="A94" s="155">
        <v>5610</v>
      </c>
      <c r="B94" s="156" t="s">
        <v>444</v>
      </c>
      <c r="C94" s="162">
        <f>SUM(C95)</f>
        <v>0</v>
      </c>
      <c r="D94" s="162">
        <f>SUM(D95)</f>
        <v>0</v>
      </c>
      <c r="F94"/>
    </row>
    <row r="95" spans="1:6" ht="10.15" customHeight="1" x14ac:dyDescent="0.25">
      <c r="A95" s="130">
        <v>5611</v>
      </c>
      <c r="B95" s="53" t="s">
        <v>445</v>
      </c>
      <c r="C95" s="163">
        <v>0</v>
      </c>
      <c r="D95" s="163">
        <v>0</v>
      </c>
      <c r="F95"/>
    </row>
    <row r="96" spans="1:6" ht="10.15" customHeight="1" x14ac:dyDescent="0.25">
      <c r="A96" s="155">
        <v>2110</v>
      </c>
      <c r="B96" s="158" t="s">
        <v>496</v>
      </c>
      <c r="C96" s="162">
        <f>SUM(C97:C101)</f>
        <v>0</v>
      </c>
      <c r="D96" s="162">
        <f>SUM(D97:D101)</f>
        <v>0</v>
      </c>
      <c r="F96"/>
    </row>
    <row r="97" spans="1:6" ht="10.15" customHeight="1" x14ac:dyDescent="0.25">
      <c r="A97" s="130">
        <v>2111</v>
      </c>
      <c r="B97" s="53" t="s">
        <v>497</v>
      </c>
      <c r="C97" s="163">
        <v>0</v>
      </c>
      <c r="D97" s="163">
        <v>0</v>
      </c>
      <c r="F97"/>
    </row>
    <row r="98" spans="1:6" ht="10.15" customHeight="1" x14ac:dyDescent="0.25">
      <c r="A98" s="130">
        <v>2112</v>
      </c>
      <c r="B98" s="53" t="s">
        <v>498</v>
      </c>
      <c r="C98" s="163">
        <v>0</v>
      </c>
      <c r="D98" s="163">
        <v>0</v>
      </c>
      <c r="F98"/>
    </row>
    <row r="99" spans="1:6" ht="10.15" customHeight="1" x14ac:dyDescent="0.25">
      <c r="A99" s="130">
        <v>2112</v>
      </c>
      <c r="B99" s="53" t="s">
        <v>499</v>
      </c>
      <c r="C99" s="163">
        <v>0</v>
      </c>
      <c r="D99" s="163">
        <v>0</v>
      </c>
      <c r="F99"/>
    </row>
    <row r="100" spans="1:6" ht="10.15" customHeight="1" x14ac:dyDescent="0.25">
      <c r="A100" s="130">
        <v>2115</v>
      </c>
      <c r="B100" s="53" t="s">
        <v>500</v>
      </c>
      <c r="C100" s="163">
        <v>0</v>
      </c>
      <c r="D100" s="163">
        <v>0</v>
      </c>
      <c r="F100"/>
    </row>
    <row r="101" spans="1:6" ht="10.15" customHeight="1" x14ac:dyDescent="0.25">
      <c r="A101" s="130">
        <v>2114</v>
      </c>
      <c r="B101" s="53" t="s">
        <v>501</v>
      </c>
      <c r="C101" s="163">
        <v>0</v>
      </c>
      <c r="D101" s="163">
        <v>0</v>
      </c>
      <c r="F101"/>
    </row>
    <row r="102" spans="1:6" ht="10.15" customHeight="1" x14ac:dyDescent="0.25">
      <c r="A102" s="130"/>
      <c r="B102" s="157" t="s">
        <v>502</v>
      </c>
      <c r="C102" s="162">
        <f>+C103+C125</f>
        <v>0</v>
      </c>
      <c r="D102" s="162">
        <f>+D103+D125</f>
        <v>0</v>
      </c>
      <c r="F102"/>
    </row>
    <row r="103" spans="1:6" ht="10.15" customHeight="1" x14ac:dyDescent="0.2">
      <c r="A103" s="155">
        <v>4300</v>
      </c>
      <c r="B103" s="157" t="s">
        <v>43</v>
      </c>
      <c r="C103" s="163">
        <f>+C104+C107+C113+C115+C117</f>
        <v>0</v>
      </c>
      <c r="D103" s="163">
        <f>+D104+D107+D113+D115+D117</f>
        <v>0</v>
      </c>
    </row>
    <row r="104" spans="1:6" ht="10.15" customHeight="1" x14ac:dyDescent="0.2">
      <c r="A104" s="155">
        <v>4310</v>
      </c>
      <c r="B104" s="157" t="s">
        <v>313</v>
      </c>
      <c r="C104" s="162">
        <f>SUM(C105:C106)</f>
        <v>0</v>
      </c>
      <c r="D104" s="162">
        <f>SUM(D105:D106)</f>
        <v>0</v>
      </c>
    </row>
    <row r="105" spans="1:6" ht="10.15" customHeight="1" x14ac:dyDescent="0.2">
      <c r="A105" s="130">
        <v>4311</v>
      </c>
      <c r="B105" s="159" t="s">
        <v>314</v>
      </c>
      <c r="C105" s="163">
        <v>0</v>
      </c>
      <c r="D105" s="163">
        <v>0</v>
      </c>
    </row>
    <row r="106" spans="1:6" ht="10.15" customHeight="1" x14ac:dyDescent="0.2">
      <c r="A106" s="130">
        <v>4319</v>
      </c>
      <c r="B106" s="159" t="s">
        <v>315</v>
      </c>
      <c r="C106" s="163">
        <v>0</v>
      </c>
      <c r="D106" s="163">
        <v>0</v>
      </c>
    </row>
    <row r="107" spans="1:6" ht="10.15" customHeight="1" x14ac:dyDescent="0.2">
      <c r="A107" s="155">
        <v>4320</v>
      </c>
      <c r="B107" s="157" t="s">
        <v>316</v>
      </c>
      <c r="C107" s="162">
        <f>SUM(C108:C112)</f>
        <v>0</v>
      </c>
      <c r="D107" s="162">
        <f>SUM(D108:D112)</f>
        <v>0</v>
      </c>
    </row>
    <row r="108" spans="1:6" ht="10.15" customHeight="1" x14ac:dyDescent="0.2">
      <c r="A108" s="130">
        <v>4321</v>
      </c>
      <c r="B108" s="159" t="s">
        <v>317</v>
      </c>
      <c r="C108" s="163">
        <v>0</v>
      </c>
      <c r="D108" s="163">
        <v>0</v>
      </c>
    </row>
    <row r="109" spans="1:6" ht="10.15" customHeight="1" x14ac:dyDescent="0.2">
      <c r="A109" s="130">
        <v>4322</v>
      </c>
      <c r="B109" s="159" t="s">
        <v>318</v>
      </c>
      <c r="C109" s="163">
        <v>0</v>
      </c>
      <c r="D109" s="163">
        <v>0</v>
      </c>
    </row>
    <row r="110" spans="1:6" ht="10.15" customHeight="1" x14ac:dyDescent="0.2">
      <c r="A110" s="130">
        <v>4323</v>
      </c>
      <c r="B110" s="159" t="s">
        <v>319</v>
      </c>
      <c r="C110" s="163">
        <v>0</v>
      </c>
      <c r="D110" s="163">
        <v>0</v>
      </c>
    </row>
    <row r="111" spans="1:6" ht="10.15" customHeight="1" x14ac:dyDescent="0.2">
      <c r="A111" s="130">
        <v>4324</v>
      </c>
      <c r="B111" s="159" t="s">
        <v>320</v>
      </c>
      <c r="C111" s="163">
        <v>0</v>
      </c>
      <c r="D111" s="163">
        <v>0</v>
      </c>
    </row>
    <row r="112" spans="1:6" ht="10.15" customHeight="1" x14ac:dyDescent="0.2">
      <c r="A112" s="130">
        <v>4325</v>
      </c>
      <c r="B112" s="159" t="s">
        <v>321</v>
      </c>
      <c r="C112" s="163">
        <v>0</v>
      </c>
      <c r="D112" s="163">
        <v>0</v>
      </c>
    </row>
    <row r="113" spans="1:6" ht="10.15" customHeight="1" x14ac:dyDescent="0.2">
      <c r="A113" s="155">
        <v>4330</v>
      </c>
      <c r="B113" s="157" t="s">
        <v>322</v>
      </c>
      <c r="C113" s="162">
        <f>SUM(C114)</f>
        <v>0</v>
      </c>
      <c r="D113" s="162">
        <f>SUM(D114)</f>
        <v>0</v>
      </c>
    </row>
    <row r="114" spans="1:6" ht="10.15" customHeight="1" x14ac:dyDescent="0.2">
      <c r="A114" s="130">
        <v>4331</v>
      </c>
      <c r="B114" s="159" t="s">
        <v>322</v>
      </c>
      <c r="C114" s="163">
        <v>0</v>
      </c>
      <c r="D114" s="163">
        <v>0</v>
      </c>
    </row>
    <row r="115" spans="1:6" ht="10.15" customHeight="1" x14ac:dyDescent="0.2">
      <c r="A115" s="155">
        <v>4340</v>
      </c>
      <c r="B115" s="157" t="s">
        <v>323</v>
      </c>
      <c r="C115" s="162">
        <f>SUM(C116)</f>
        <v>0</v>
      </c>
      <c r="D115" s="162">
        <f>SUM(D116)</f>
        <v>0</v>
      </c>
    </row>
    <row r="116" spans="1:6" ht="10.15" customHeight="1" x14ac:dyDescent="0.2">
      <c r="A116" s="130">
        <v>4341</v>
      </c>
      <c r="B116" s="159" t="s">
        <v>323</v>
      </c>
      <c r="C116" s="163">
        <v>0</v>
      </c>
      <c r="D116" s="163">
        <v>0</v>
      </c>
    </row>
    <row r="117" spans="1:6" ht="10.15" customHeight="1" x14ac:dyDescent="0.2">
      <c r="A117" s="155">
        <v>4390</v>
      </c>
      <c r="B117" s="157" t="s">
        <v>324</v>
      </c>
      <c r="C117" s="162">
        <f>SUM(C118:C124)</f>
        <v>0</v>
      </c>
      <c r="D117" s="162">
        <f>SUM(D118:D124)</f>
        <v>0</v>
      </c>
    </row>
    <row r="118" spans="1:6" ht="10.15" customHeight="1" x14ac:dyDescent="0.2">
      <c r="A118" s="130">
        <v>4392</v>
      </c>
      <c r="B118" s="159" t="s">
        <v>325</v>
      </c>
      <c r="C118" s="163">
        <v>0</v>
      </c>
      <c r="D118" s="163">
        <v>0</v>
      </c>
    </row>
    <row r="119" spans="1:6" ht="10.15" customHeight="1" x14ac:dyDescent="0.2">
      <c r="A119" s="130">
        <v>4393</v>
      </c>
      <c r="B119" s="159" t="s">
        <v>326</v>
      </c>
      <c r="C119" s="163">
        <v>0</v>
      </c>
      <c r="D119" s="163">
        <v>0</v>
      </c>
    </row>
    <row r="120" spans="1:6" ht="10.15" customHeight="1" x14ac:dyDescent="0.2">
      <c r="A120" s="130">
        <v>4394</v>
      </c>
      <c r="B120" s="159" t="s">
        <v>327</v>
      </c>
      <c r="C120" s="163">
        <v>0</v>
      </c>
      <c r="D120" s="163">
        <v>0</v>
      </c>
    </row>
    <row r="121" spans="1:6" ht="10.15" customHeight="1" x14ac:dyDescent="0.2">
      <c r="A121" s="130">
        <v>4395</v>
      </c>
      <c r="B121" s="159" t="s">
        <v>328</v>
      </c>
      <c r="C121" s="163">
        <v>0</v>
      </c>
      <c r="D121" s="163">
        <v>0</v>
      </c>
    </row>
    <row r="122" spans="1:6" ht="10.15" customHeight="1" x14ac:dyDescent="0.2">
      <c r="A122" s="130">
        <v>4396</v>
      </c>
      <c r="B122" s="159" t="s">
        <v>329</v>
      </c>
      <c r="C122" s="163">
        <v>0</v>
      </c>
      <c r="D122" s="163">
        <v>0</v>
      </c>
    </row>
    <row r="123" spans="1:6" ht="10.15" customHeight="1" x14ac:dyDescent="0.2">
      <c r="A123" s="130">
        <v>4397</v>
      </c>
      <c r="B123" s="159" t="s">
        <v>330</v>
      </c>
      <c r="C123" s="163">
        <v>0</v>
      </c>
      <c r="D123" s="163">
        <v>0</v>
      </c>
    </row>
    <row r="124" spans="1:6" ht="10.15" customHeight="1" x14ac:dyDescent="0.2">
      <c r="A124" s="130">
        <v>4399</v>
      </c>
      <c r="B124" s="159" t="s">
        <v>324</v>
      </c>
      <c r="C124" s="163">
        <v>0</v>
      </c>
      <c r="D124" s="163">
        <v>0</v>
      </c>
    </row>
    <row r="125" spans="1:6" ht="10.15" customHeight="1" x14ac:dyDescent="0.25">
      <c r="A125" s="155">
        <v>1120</v>
      </c>
      <c r="B125" s="158" t="s">
        <v>503</v>
      </c>
      <c r="C125" s="162">
        <f>SUM(C126:C134)</f>
        <v>0</v>
      </c>
      <c r="D125" s="162">
        <f>SUM(D126:D134)</f>
        <v>0</v>
      </c>
      <c r="F125"/>
    </row>
    <row r="126" spans="1:6" customFormat="1" ht="10.15" customHeight="1" x14ac:dyDescent="0.25">
      <c r="A126" s="130">
        <v>1124</v>
      </c>
      <c r="B126" s="160" t="s">
        <v>504</v>
      </c>
      <c r="C126" s="163">
        <v>0</v>
      </c>
      <c r="D126" s="163">
        <v>0</v>
      </c>
    </row>
    <row r="127" spans="1:6" ht="10.15" customHeight="1" x14ac:dyDescent="0.25">
      <c r="A127" s="130">
        <v>1124</v>
      </c>
      <c r="B127" s="160" t="s">
        <v>505</v>
      </c>
      <c r="C127" s="163">
        <v>0</v>
      </c>
      <c r="D127" s="163">
        <v>0</v>
      </c>
      <c r="F127"/>
    </row>
    <row r="128" spans="1:6" ht="10.15" customHeight="1" x14ac:dyDescent="0.25">
      <c r="A128" s="130">
        <v>1124</v>
      </c>
      <c r="B128" s="160" t="s">
        <v>506</v>
      </c>
      <c r="C128" s="163">
        <v>0</v>
      </c>
      <c r="D128" s="163">
        <v>0</v>
      </c>
      <c r="F128"/>
    </row>
    <row r="129" spans="1:6" ht="10.15" customHeight="1" x14ac:dyDescent="0.25">
      <c r="A129" s="130">
        <v>1124</v>
      </c>
      <c r="B129" s="160" t="s">
        <v>507</v>
      </c>
      <c r="C129" s="163">
        <v>0</v>
      </c>
      <c r="D129" s="163">
        <v>0</v>
      </c>
      <c r="F129"/>
    </row>
    <row r="130" spans="1:6" ht="10.15" customHeight="1" x14ac:dyDescent="0.25">
      <c r="A130" s="130">
        <v>1124</v>
      </c>
      <c r="B130" s="160" t="s">
        <v>508</v>
      </c>
      <c r="C130" s="163">
        <v>0</v>
      </c>
      <c r="D130" s="163">
        <v>0</v>
      </c>
      <c r="F130"/>
    </row>
    <row r="131" spans="1:6" ht="10.15" customHeight="1" x14ac:dyDescent="0.25">
      <c r="A131" s="130">
        <v>1124</v>
      </c>
      <c r="B131" s="160" t="s">
        <v>509</v>
      </c>
      <c r="C131" s="163">
        <v>0</v>
      </c>
      <c r="D131" s="163">
        <v>0</v>
      </c>
      <c r="F131"/>
    </row>
    <row r="132" spans="1:6" ht="10.15" customHeight="1" x14ac:dyDescent="0.25">
      <c r="A132" s="130">
        <v>1122</v>
      </c>
      <c r="B132" s="160" t="s">
        <v>510</v>
      </c>
      <c r="C132" s="163">
        <v>0</v>
      </c>
      <c r="D132" s="163">
        <v>0</v>
      </c>
      <c r="F132"/>
    </row>
    <row r="133" spans="1:6" ht="10.15" customHeight="1" x14ac:dyDescent="0.25">
      <c r="A133" s="130">
        <v>1122</v>
      </c>
      <c r="B133" s="160" t="s">
        <v>511</v>
      </c>
      <c r="C133" s="163">
        <v>0</v>
      </c>
      <c r="D133" s="163">
        <v>0</v>
      </c>
      <c r="F133"/>
    </row>
    <row r="134" spans="1:6" ht="10.15" customHeight="1" x14ac:dyDescent="0.25">
      <c r="A134" s="130">
        <v>1122</v>
      </c>
      <c r="B134" s="160" t="s">
        <v>512</v>
      </c>
      <c r="C134" s="163">
        <v>0</v>
      </c>
      <c r="D134" s="163">
        <v>0</v>
      </c>
      <c r="F134"/>
    </row>
    <row r="135" spans="1:6" ht="10.15" customHeight="1" x14ac:dyDescent="0.25">
      <c r="A135" s="51"/>
      <c r="B135" s="161" t="s">
        <v>513</v>
      </c>
      <c r="C135" s="162">
        <f>C47+C48-C102</f>
        <v>34016081.480000004</v>
      </c>
      <c r="D135" s="162">
        <f>D47+D48-D102</f>
        <v>32303290.850000005</v>
      </c>
      <c r="F135"/>
    </row>
    <row r="136" spans="1:6" ht="10.15" customHeight="1" x14ac:dyDescent="0.25">
      <c r="F136"/>
    </row>
    <row r="137" spans="1:6" ht="10.15" customHeight="1" x14ac:dyDescent="0.25">
      <c r="B137" s="35" t="s">
        <v>64</v>
      </c>
      <c r="F137"/>
    </row>
    <row r="138" spans="1:6" ht="10.15" customHeight="1" x14ac:dyDescent="0.25">
      <c r="F138"/>
    </row>
    <row r="139" spans="1:6" ht="10.15" customHeight="1" x14ac:dyDescent="0.25">
      <c r="F139"/>
    </row>
    <row r="140" spans="1:6" ht="10.15" customHeight="1" x14ac:dyDescent="0.25">
      <c r="F140"/>
    </row>
    <row r="141" spans="1:6" ht="10.15" customHeight="1" x14ac:dyDescent="0.25">
      <c r="F141"/>
    </row>
    <row r="142" spans="1:6" ht="10.15" customHeight="1" x14ac:dyDescent="0.25">
      <c r="F142"/>
    </row>
    <row r="143" spans="1:6" ht="10.15" customHeight="1" x14ac:dyDescent="0.25">
      <c r="F143"/>
    </row>
    <row r="144" spans="1:6" ht="10.15" customHeight="1" x14ac:dyDescent="0.25">
      <c r="F144"/>
    </row>
    <row r="145" spans="6:7" ht="10.15" customHeight="1" x14ac:dyDescent="0.25">
      <c r="F145"/>
    </row>
    <row r="146" spans="6:7" ht="10.15" customHeight="1" x14ac:dyDescent="0.25">
      <c r="F146"/>
    </row>
    <row r="147" spans="6:7" ht="15" x14ac:dyDescent="0.25">
      <c r="F147"/>
    </row>
    <row r="148" spans="6:7" ht="15" x14ac:dyDescent="0.25">
      <c r="F148"/>
    </row>
    <row r="149" spans="6:7" ht="15" x14ac:dyDescent="0.25">
      <c r="F149"/>
    </row>
    <row r="150" spans="6:7" ht="15" x14ac:dyDescent="0.25">
      <c r="F150"/>
    </row>
    <row r="151" spans="6:7" ht="15" x14ac:dyDescent="0.25">
      <c r="F151"/>
    </row>
    <row r="152" spans="6:7" ht="15" x14ac:dyDescent="0.25">
      <c r="F152"/>
      <c r="G152" s="132"/>
    </row>
    <row r="153" spans="6:7" ht="15" x14ac:dyDescent="0.25">
      <c r="F153"/>
    </row>
    <row r="154" spans="6:7" ht="15" x14ac:dyDescent="0.25">
      <c r="F154"/>
    </row>
    <row r="155" spans="6:7" ht="15" x14ac:dyDescent="0.25">
      <c r="F155"/>
    </row>
    <row r="156" spans="6:7" ht="15" x14ac:dyDescent="0.25">
      <c r="F156"/>
    </row>
    <row r="157" spans="6:7" ht="15" x14ac:dyDescent="0.25">
      <c r="F157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rintOptions horizontalCentered="1"/>
  <pageMargins left="0.19685039370078741" right="0.19685039370078741" top="0.39370078740157483" bottom="0.39370078740157483" header="0.31496062992125984" footer="0.31496062992125984"/>
  <pageSetup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3" t="s">
        <v>50</v>
      </c>
      <c r="B4" s="27" t="s">
        <v>206</v>
      </c>
    </row>
    <row r="5" spans="1:2" ht="14.1" customHeight="1" x14ac:dyDescent="0.2">
      <c r="B5" s="27" t="s">
        <v>514</v>
      </c>
    </row>
    <row r="6" spans="1:2" ht="14.1" customHeight="1" x14ac:dyDescent="0.2">
      <c r="B6" s="27" t="s">
        <v>515</v>
      </c>
    </row>
    <row r="7" spans="1:2" ht="14.1" customHeight="1" x14ac:dyDescent="0.2">
      <c r="B7" s="27" t="s">
        <v>516</v>
      </c>
    </row>
    <row r="9" spans="1:2" ht="15" customHeight="1" x14ac:dyDescent="0.2">
      <c r="A9" s="113" t="s">
        <v>52</v>
      </c>
      <c r="B9" s="25" t="s">
        <v>517</v>
      </c>
    </row>
    <row r="10" spans="1:2" ht="15" customHeight="1" x14ac:dyDescent="0.2">
      <c r="B10" s="25" t="s">
        <v>518</v>
      </c>
    </row>
    <row r="11" spans="1:2" ht="15" customHeight="1" x14ac:dyDescent="0.2">
      <c r="B11" s="135" t="s">
        <v>519</v>
      </c>
    </row>
    <row r="13" spans="1:2" ht="15" customHeight="1" x14ac:dyDescent="0.2">
      <c r="A13" s="113" t="s">
        <v>54</v>
      </c>
      <c r="B13" s="27" t="s">
        <v>520</v>
      </c>
    </row>
    <row r="14" spans="1:2" x14ac:dyDescent="0.2">
      <c r="B14" s="27" t="s">
        <v>516</v>
      </c>
    </row>
    <row r="16" spans="1:2" ht="22.5" x14ac:dyDescent="0.2">
      <c r="A16" s="129" t="s">
        <v>521</v>
      </c>
      <c r="B16" s="128" t="s">
        <v>522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2633328-3C72-4945-9A6A-A57708F5C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Conciliacion_Eg!Área_de_impresión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revision/>
  <cp:lastPrinted>2023-01-18T18:38:40Z</cp:lastPrinted>
  <dcterms:created xsi:type="dcterms:W3CDTF">2012-12-11T20:36:24Z</dcterms:created>
  <dcterms:modified xsi:type="dcterms:W3CDTF">2023-02-10T16:58:10Z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